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@ Продажи\ПРОДАЖИ\Прайс-листы 2026\"/>
    </mc:Choice>
  </mc:AlternateContent>
  <xr:revisionPtr revIDLastSave="0" documentId="13_ncr:1_{8ECCC4D4-A7DF-404D-AB95-3E804D12BD54}" xr6:coauthVersionLast="47" xr6:coauthVersionMax="47" xr10:uidLastSave="{00000000-0000-0000-0000-000000000000}"/>
  <bookViews>
    <workbookView xWindow="-28920" yWindow="-120" windowWidth="29040" windowHeight="15720" tabRatio="962" xr2:uid="{00000000-000D-0000-FFFF-FFFF00000000}"/>
  </bookViews>
  <sheets>
    <sheet name="РЕЕСТР" sheetId="19" r:id="rId1"/>
    <sheet name="Сканер-ВС 7.0 BASE ФСТЭК" sheetId="38" r:id="rId2"/>
    <sheet name="Сканер-ВС 7.0 Enterprise" sheetId="39" r:id="rId3"/>
    <sheet name="Сканер-ВС Инспектор 7.0 ФСТЭК " sheetId="40" r:id="rId4"/>
    <sheet name="Сканер-ВС7 Enterprise Инспектор" sheetId="49" r:id="rId5"/>
    <sheet name="Комрад V4.5 ФСТЭК" sheetId="42" r:id="rId6"/>
    <sheet name="Рубикон» НПЕШ.465614.005 ФСТЭК" sheetId="43" r:id="rId7"/>
    <sheet name="АК-ВС3 без сертификата" sheetId="44" r:id="rId8"/>
    <sheet name="АК-ВС3 МО РФ" sheetId="48" r:id="rId9"/>
    <sheet name="Генератор" sheetId="45" r:id="rId10"/>
    <sheet name="ПИК и ПИК Lite" sheetId="46" r:id="rId11"/>
    <sheet name="Пульсар" sheetId="47" r:id="rId12"/>
    <sheet name="Рубикон ОШ" sheetId="3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9" l="1"/>
  <c r="C5" i="49"/>
  <c r="C6" i="49"/>
  <c r="C7" i="49"/>
  <c r="C8" i="49"/>
  <c r="C40" i="49" s="1"/>
  <c r="C9" i="49"/>
  <c r="C41" i="49" s="1"/>
  <c r="C10" i="49"/>
  <c r="C11" i="49"/>
  <c r="C24" i="49" s="1"/>
  <c r="C12" i="49"/>
  <c r="C13" i="49"/>
  <c r="C14" i="49"/>
  <c r="C15" i="49"/>
  <c r="C17" i="49"/>
  <c r="C19" i="49"/>
  <c r="C23" i="49"/>
  <c r="C25" i="49"/>
  <c r="C27" i="49"/>
  <c r="C30" i="49"/>
  <c r="C31" i="49"/>
  <c r="C50" i="49" s="1"/>
  <c r="C32" i="49"/>
  <c r="C51" i="49" s="1"/>
  <c r="C36" i="49"/>
  <c r="C38" i="49"/>
  <c r="C42" i="49"/>
  <c r="C44" i="49"/>
  <c r="C46" i="49"/>
  <c r="C49" i="49"/>
  <c r="C52" i="49"/>
  <c r="C16" i="44"/>
  <c r="C22" i="49" l="1"/>
  <c r="C43" i="49"/>
  <c r="C28" i="49"/>
  <c r="C47" i="49"/>
  <c r="C26" i="49"/>
  <c r="C18" i="49"/>
  <c r="C20" i="49"/>
  <c r="C39" i="49"/>
  <c r="C45" i="49"/>
  <c r="C37" i="49"/>
  <c r="C21" i="49"/>
</calcChain>
</file>

<file path=xl/sharedStrings.xml><?xml version="1.0" encoding="utf-8"?>
<sst xmlns="http://schemas.openxmlformats.org/spreadsheetml/2006/main" count="1049" uniqueCount="690">
  <si>
    <t>Описание</t>
  </si>
  <si>
    <t>Основные лицензии (без НДС)</t>
  </si>
  <si>
    <t>ПРОДЛЕНИЕ</t>
  </si>
  <si>
    <t>лицензии (без НДС)</t>
  </si>
  <si>
    <t>Продление лицензии (без НДС)</t>
  </si>
  <si>
    <t>Сертификат на техническую поддержку уровня "Стандарт"</t>
  </si>
  <si>
    <t>Продление ранее приобретенной лицензии ПО «Сканер-ВС Инспектор» на 1 год. 1 год обновления базы уязвимостей и технической поддержки. Сертификат ФСТЭК России по 4 уровню доверия.</t>
  </si>
  <si>
    <t>-</t>
  </si>
  <si>
    <t>МИГРАЦИЯ (переход с конкурирующих решений)*</t>
  </si>
  <si>
    <t>Монтажный комплект для установки  1U платформы</t>
  </si>
  <si>
    <t>по запросу</t>
  </si>
  <si>
    <t>Монтажный комплект для установки  2U платформы</t>
  </si>
  <si>
    <t xml:space="preserve">Используется для программно-аппаратных комплексов линейки "Рубикон" (1U, высокопроизводительный) </t>
  </si>
  <si>
    <t xml:space="preserve">Используется для программно-аппаратных комплексов линейки "Рубикон" (Мультипортовый) </t>
  </si>
  <si>
    <t xml:space="preserve">аппаратно-программный комплекс межсетевого экранирования "Рубикон" исполнение - Мультипортовый
Сертификат ФСТЭК МЭ - ИТ.МЭ.А2.ПЗ, СОВ - ИТ.СОВ.С2.ПЗ  </t>
  </si>
  <si>
    <t>RUBIKON-TSP-ST</t>
  </si>
  <si>
    <t>RUBIKON-TSP-ST+</t>
  </si>
  <si>
    <t>Сертификат на техническую поддержку уровня "Стандарт +"</t>
  </si>
  <si>
    <t>Годовая техническая поддержка 8х5, обращения по E-mail, телефон. Первый год входит в стоимость поставки.</t>
  </si>
  <si>
    <t>Годовая техническая поддержка 8х5, обращения по E-mail, телефон. Обновление БРП.</t>
  </si>
  <si>
    <t>Продление лицензий (без НДС)</t>
  </si>
  <si>
    <t>GN-L-3</t>
  </si>
  <si>
    <t>Программный генератор паролей «Генератор». Лицензия на 3 года (рег. № 1680)</t>
  </si>
  <si>
    <t xml:space="preserve">GN-D-01 </t>
  </si>
  <si>
    <t xml:space="preserve">Установочный комплект "Генератор"  </t>
  </si>
  <si>
    <t>Установочный комплект с документацией "Генератор"</t>
  </si>
  <si>
    <t>GN-UPP-L-1</t>
  </si>
  <si>
    <t xml:space="preserve">Программный генератор паролей «Генератор». Продление лицензии на 1 год (рег. № 1680)  </t>
  </si>
  <si>
    <t>Продление ранее приобретенной лицензии ПО "Генератор" на 1 год</t>
  </si>
  <si>
    <t>Программный генератор паролей "Генератор". Сертификат МО РФ</t>
  </si>
  <si>
    <t>Программа инспекционного контроля "ПИК-Эшелон". Сертификат МО РФ</t>
  </si>
  <si>
    <t>PIC-L3</t>
  </si>
  <si>
    <t>Программное обеспечение «Программа инспекционного контроля «ПИК-Эшелон». Лицензия на 3 года (рег. № 1895)</t>
  </si>
  <si>
    <t>PIC-lite</t>
  </si>
  <si>
    <t>PIC-D-01</t>
  </si>
  <si>
    <t>Установочный комплект "ПИК Эшелон"</t>
  </si>
  <si>
    <t>PIC-D-01-lite</t>
  </si>
  <si>
    <t>Установочный комплект с документацией</t>
  </si>
  <si>
    <t>PIC-UPP-L1</t>
  </si>
  <si>
    <t>Программное обеспечение «Программа инспекционного контроля «ПИК-Эшелон». Продление лицензии на 1 год (рег. № 1895)</t>
  </si>
  <si>
    <t>Продление ранее приобретенной лицензии ПО "ПИК-Эшелон" на 1 год</t>
  </si>
  <si>
    <t>PULSAR</t>
  </si>
  <si>
    <t xml:space="preserve">Генератор шума «Пульсар»  НПЕШ.464116.001 </t>
  </si>
  <si>
    <t>Программа инспекционного контроля "ПИК-Эшелон"и "ПИК-Эшелон" версия Lite. Сертификат МО РФ</t>
  </si>
  <si>
    <t>Прайс-лист</t>
  </si>
  <si>
    <t>AK-VS3-lic-1</t>
  </si>
  <si>
    <t>AK-VS3-lic-Unl</t>
  </si>
  <si>
    <t>АК-VS3-UPP-Lic-1</t>
  </si>
  <si>
    <t>АК-VS3-UPP-Lic-Unl</t>
  </si>
  <si>
    <t>Обновление программного обеспечения</t>
  </si>
  <si>
    <t>RUBIKON-Lic-UP</t>
  </si>
  <si>
    <t xml:space="preserve">Обновление версии программного обеспечения  Рубикон
</t>
  </si>
  <si>
    <t>Генератор шума "Пульсар". Сертификат ФСТЭК / МО РФ</t>
  </si>
  <si>
    <t>PIC-lite-UPP</t>
  </si>
  <si>
    <t>Программное обеспечение «Программа инспекционного контроля «ПИК-Эшелон». Продление лицензии  версии lite на 1 год (рег. № 1895)</t>
  </si>
  <si>
    <t>Продление ранее приобретенной лицензии ПО "ПИК  Эшелон" lite на 1 год</t>
  </si>
  <si>
    <t>Межсетевой экран и система обнаружения вторжений «Рубикон» НПЕШ.465614.005-10</t>
  </si>
  <si>
    <t>Межсетевой экран и система обнаружения вторжений «Рубикон» НПЕШ.465614.005-03</t>
  </si>
  <si>
    <t>Межсетевой экран и система обнаружения вторжений «Рубикон» НПЕШ.465614.005-06</t>
  </si>
  <si>
    <t>Межсетевой экран и система обнаружения вторжений «Рубикон» НПЕШ.465614.005-07</t>
  </si>
  <si>
    <t>RUBIKON-F-10</t>
  </si>
  <si>
    <t>RUBIKON-F-03</t>
  </si>
  <si>
    <t>Межсетевой экран и система обнаружения вторжений «Рубикон» НПЕШ.465614.005-05</t>
  </si>
  <si>
    <t>RUBIKON-F-05</t>
  </si>
  <si>
    <t>RUBIKON-F-06</t>
  </si>
  <si>
    <t>RUBIKON-F-07</t>
  </si>
  <si>
    <t>AK-VS3-SE-lic-А</t>
  </si>
  <si>
    <t>Анализатор исходных текстов программ «АК-ВС 3». Лицензия на 1 проект сроком на 6 месяцев (рег. № 14300)</t>
  </si>
  <si>
    <t>Анализатор исходных текстов программ «АК-ВС 3». Лицензия на неограниченное количество одновременно выполняемых проектов сроком на 1 год (рег. № 14300)</t>
  </si>
  <si>
    <t>Анализатор исходных текстов программ «АК-ВС 3». Лицензия на 1 проект сроком на 1 год (рег. № 14300)</t>
  </si>
  <si>
    <t>Анализатор исходных текстов программ «АК-ВС 3». Продление лицензии на 1 год (рег. № 14300)</t>
  </si>
  <si>
    <t>Анализатор исходных текстов программ «АК-ВС 3». Продление лицензии на неограниченное количество проектов на 1 год (рег. № 14300)</t>
  </si>
  <si>
    <t>РРЦ</t>
  </si>
  <si>
    <t>Артикул</t>
  </si>
  <si>
    <t>Наименование</t>
  </si>
  <si>
    <t>Стоимость</t>
  </si>
  <si>
    <t>Lan-2х10-GBE-SFP+</t>
  </si>
  <si>
    <t xml:space="preserve"> Модуль расширения 10GBE SFP+ 2P для МЭ и СОВ "Рубикон"  </t>
  </si>
  <si>
    <t xml:space="preserve"> -</t>
  </si>
  <si>
    <t>Lan-4х10-GBE-SFP+</t>
  </si>
  <si>
    <t>Модуль расширения 10GBE SFP+ 4P для МЭ и СОВ "Рубикон"</t>
  </si>
  <si>
    <t>Lan-8-GBE-RJ45</t>
  </si>
  <si>
    <t>Модуль расширения 1GBE RJ45 8P для МЭ и СОВ "Рубикон"</t>
  </si>
  <si>
    <t>Lan-8-GBE-SFP</t>
  </si>
  <si>
    <t>Модуль расширения  1GBE SFP 8P для МЭ и СОВ "Рубикон"</t>
  </si>
  <si>
    <t>Port-8-GBE-RJ45</t>
  </si>
  <si>
    <t>Port-8-GBE-SFP</t>
  </si>
  <si>
    <t>Port-2х10-GBE-SFP+</t>
  </si>
  <si>
    <t xml:space="preserve"> Port-4х10-GBE-SFP+</t>
  </si>
  <si>
    <t xml:space="preserve">аппаратно-программный комплекс межсетевого экранирования и средство обнаружения вторжений "Рубикон" исполнение - Мини корпус. 6х1000BASE-T 
Сертификат ФСТЭК МЭ - ИТ.МЭ.А2.ПЗ, СОВ - ИТ.СОВ.С2.ПЗ  </t>
  </si>
  <si>
    <t xml:space="preserve">аппаратно-программный комплекс межсетевого экранирования и средство обнаружения вторжений "Рубикон" исполнение - 1U. 6х1000BASE-T, возможность установки дополнительного модуля расширения.  Сертификат ФСТЭК МЭ - ИТ.МЭ.А2.ПЗ, СОВ - ИТ.СОВ.С2.ПЗ  </t>
  </si>
  <si>
    <t xml:space="preserve">аппаратно-программный комплекс межсетевого экранирования и средство обнаружения вторжений "Рубикон" исполнение - Высокопроизводительный.
Сертификат ФСТЭК МЭ - ИТ.МЭ.А2.ПЗ, СОВ - ИТ.СОВ.С2.ПЗ  </t>
  </si>
  <si>
    <t>Межсетевой экран и система обнаружения вторжений «Рубикон». Лицензия на обновление программного обеспечения  сроком на 18 месяцев (рег. № 240)</t>
  </si>
  <si>
    <t>AK-VS3-lic-prj</t>
  </si>
  <si>
    <t>Анализатор исходных текстов программ «АК-ВС 3». Лицензия на одновременное использование 1 дополнительного проекта "АК-ВС 3" (рег. № 14300)</t>
  </si>
  <si>
    <t>Лицензия ПО «Сканер-ВС Инспектор» на 1 год. 1 год обновления базы уязвимостей и технической поддержки.
Сертификат ФСТЭК России по 4 уровню доверия.</t>
  </si>
  <si>
    <t>Комплект лицензий Сканер-ВС Инспектор и Astra Linux , с USB  (без НДС)</t>
  </si>
  <si>
    <t xml:space="preserve"> Средство анализа защищенности «Сканер-ВС». Лицензия включает компонент «Инспектор». НПЕШ.00606-01.  Лицензия без ограничения IP адресов на 1 год c OC CH ALSE (рег. № 231)</t>
  </si>
  <si>
    <t>Дополнительные IP адреса (без НДС)</t>
  </si>
  <si>
    <t>Средство анализа защищенности «Сканер-ВС». Лицензия включает компонент «Инспектор». Дополнительный IP к лицензии на 1 год (1-50)</t>
  </si>
  <si>
    <t xml:space="preserve">Дополнительный IP к лицензии  на 1 год </t>
  </si>
  <si>
    <t>Средство анализа защищенности «Сканер-ВС». Лицензия включает компонент «Инспектор». Дополнительный IP к лицензии на 1 год (51-100)</t>
  </si>
  <si>
    <t>Средство анализа защищенности «Сканер-ВС». Лицензия включает компонент «Инспектор». Дополнительный IP к лицензии на 1 год (101-200)</t>
  </si>
  <si>
    <t>Продление ранее приобретенной лицензии ПО «Сканер-ВС Инспектор» на 1 год. 1 год обновления базы уязвимостей и технической поддержки. Сертификат ФСТЭК России по 4 уровню доверия. Продление возможно в течение 2х месяцев с даты окончания лицензии</t>
  </si>
  <si>
    <t>Продление ранее приобретенной лицензии ПО «Сканер-ВС Инспектор» на 1 год. 1 год обновления базы уязвимостей и технической поддержки. Сертификат ФСТЭК России по 4 уровню доверия.Продление возможно в течение 2х месяцев с даты окончания лицензии</t>
  </si>
  <si>
    <t>Дополнительные IP адреса продление (без НДС)</t>
  </si>
  <si>
    <t>Средство анализа защищенности «Сканер-ВС». Лицензия включает компонент «Инспектор». Дополнительный IP к продлению лицензии на 1 год (1-50)</t>
  </si>
  <si>
    <t>Дополнительный IP к продлению ранее приобретенной лицензии на 1 год</t>
  </si>
  <si>
    <t>Средство анализа защищенности «Сканер-ВС». Лицензия включает компонент «Инспектор». Дополнительный IP к продлению лицензии на 1 год (51-100)</t>
  </si>
  <si>
    <t>Средство анализа защищенности «Сканер-ВС». Лицензия включает компонент «Инспектор». Дополнительный IP к продлению лицензии на 1 год (101-200)</t>
  </si>
  <si>
    <t>Лицензия ПО «Сканер-ВС» на 1 год. 1 год обновления базы уязвимостей и технической поддержки.
Сертификат ФСТЭК России по 4 уровню доверия.</t>
  </si>
  <si>
    <t>Комплект лицензий Сканер-ВС и Astra Linux , с USB  (без НДС)</t>
  </si>
  <si>
    <t>Средство  анализа защищенности «Сканер-ВС». Дополнительный IP к лицензии на 1 год (1-50)</t>
  </si>
  <si>
    <t>Средство  анализа защищенности «Сканер-ВС». Дополнительный IP к лицензии на 1 год (51-100)</t>
  </si>
  <si>
    <t>Средство  анализа защищенности «Сканер-ВС». Дополнительный IP к лицензии на 1 год (101-200)</t>
  </si>
  <si>
    <t>Средство  анализа защищенности «Сканер-ВС». Дополнительный IP к продлению лицензии на 1 год (1-50)</t>
  </si>
  <si>
    <t>Средство  анализа защищенности «Сканер-ВС». Дополнительный IP к продлению лицензии на 1 год (51-100)</t>
  </si>
  <si>
    <t>Средство  анализа защищенности «Сканер-ВС». Дополнительный IP к продлению лицензии на 1 год (101-200)</t>
  </si>
  <si>
    <t>Лицензия ПО «Сканер-ВС» на 1 год. 1 год обновления базы уязвимостей и технической поддержки при переходе с других средств тестирования. Сертификат ФСТЭК России по 4 уровню доверия.</t>
  </si>
  <si>
    <t>Межсетевой экран и система обнаружения вторжений «Рубикон» НПЕШ.465614.005</t>
  </si>
  <si>
    <t xml:space="preserve">Установочный комплект "ПИК Эшелон" lite </t>
  </si>
  <si>
    <t>Программное обеспечение «Программа инспекционного контроля «ПИК-Эшелон». Версия  lite,  лицензия на 1 год (рег. № 1895)</t>
  </si>
  <si>
    <t>AK-VS3-UPP-prj-А</t>
  </si>
  <si>
    <t>Продление ранее приобретенной лицензии ПО "АК-ВС 3" на 1 год. 
1 год технической поддержки</t>
  </si>
  <si>
    <t>Лицензия ПО "Генератор" на 3 года, и 1 год технической поддержки.
Сертификат МО РФ</t>
  </si>
  <si>
    <t>Лицензия ПО "ПИК Эшелон" на 3 года, и 1 год технической поддержки.Сертификат МО.
Совместим с ОС: 
Windows 2000/XP/Vist/7/8
МСВС 3 r16
МСВС 5
МСВС Сфера
ЗОС Оливия
Astra Linux "Орел" 
Astra Linux "Смоленск" 
ROSA Marathon 2012
ALT Linux СПТ 6.0 32-bit
ALT Linux СПТ 6.0 64-bit
Debian 6.0</t>
  </si>
  <si>
    <t>Лицензия ПО "ПИК  Эшелон"  lite на 1 год, и 1 год технической поддержки. Сертификат МО.
Совместим с ОС: 
Windows 2000/XP/Vist/7/8
МСВС 3 r16
МСВС 5
МСВС Сфера
ЗОС Оливия
Astra Linux "Орел" 
Astra Linux "Смоленск" 
ROSA Marathon 2012
ALT Linux СПТ 6.0 32-bit
ALT Linux СПТ 6.0 64-bit
Debian 6.0</t>
  </si>
  <si>
    <t>Межсетевой экран и система обнаружения вторжений "Рубикон" . Сертификат ФСТЭК</t>
  </si>
  <si>
    <t>Модуль расширения 8xRJ-45 GbE для МЭ и СОВ "Рубикон"</t>
  </si>
  <si>
    <t>Модуль расширения 8xSFP GbE для МЭ и СОВ "Рубикон"</t>
  </si>
  <si>
    <t>Модуль расширения 2xSFP+ 10GbE для МЭ и СОВ "Рубикон"</t>
  </si>
  <si>
    <t>Модуль расширения 4xSFP+ 10GbE для МЭ и СОВ "Рубикон"</t>
  </si>
  <si>
    <t>Программный комплекс «KOMRAD Enterprise SIEM» V4.5 . Сертификат ФСТЭК России</t>
  </si>
  <si>
    <t>SCANER-VS-7-04-B-F</t>
  </si>
  <si>
    <t>SCANER-VS-7-08-B-F</t>
  </si>
  <si>
    <t>SCANER-VS-7-16-B-F</t>
  </si>
  <si>
    <t>SCANER-VS-7-32-B-F</t>
  </si>
  <si>
    <t>SCANER-VS-7-64-B-F</t>
  </si>
  <si>
    <t>SCANER-VS-7-128-B-F</t>
  </si>
  <si>
    <t>SCANER-VS-7-256-B-F</t>
  </si>
  <si>
    <t>SCANER-VS-7-512-B-F</t>
  </si>
  <si>
    <t>SCANER-VS-7-1024-B-F</t>
  </si>
  <si>
    <t>SCANER-VS-7-2048-B-F</t>
  </si>
  <si>
    <t>SCANER-VS-7-4096-B-F</t>
  </si>
  <si>
    <t>SCANER-VS-7-8192-B-F</t>
  </si>
  <si>
    <t>SCANER-VS-7-04-B-F-AL</t>
  </si>
  <si>
    <t>SCANER-VS-7-08-B-F-AL</t>
  </si>
  <si>
    <t>SCANER-VS-7-16-B-F-AL</t>
  </si>
  <si>
    <t>SCANER-VS-7-32-B-F-AL</t>
  </si>
  <si>
    <t>SCANER-VS-7-64-B-F-AL</t>
  </si>
  <si>
    <t>SCANER-VS-7-128-B-F-AL</t>
  </si>
  <si>
    <t>SCANER-VS-7-256-B-F-AL</t>
  </si>
  <si>
    <t>SCANER-VS-7-512-B-F-AL</t>
  </si>
  <si>
    <t>SCANER-VS-7-1024-B-F-AL</t>
  </si>
  <si>
    <t>SCANER-VS-7-2048-B-F-AL</t>
  </si>
  <si>
    <t>SCANER-VS-7-4096-B-F-AL</t>
  </si>
  <si>
    <t>SCANER-VS-7-8192-B-F-AL</t>
  </si>
  <si>
    <t>SCANER-VS-7-50-ADD-B-F</t>
  </si>
  <si>
    <t>SCANER-VS-7-100-ADD-B-F</t>
  </si>
  <si>
    <t>SCANER-VS-7-200-ADD-B-F</t>
  </si>
  <si>
    <t>SCANER-VS-7-04-UP-B-F</t>
  </si>
  <si>
    <t>SCANER-VS-7-08-UP-B-F</t>
  </si>
  <si>
    <t>SCANER-VS-7-16-UP-B-F</t>
  </si>
  <si>
    <t>SCANER-VS-7-32-UP-B-F</t>
  </si>
  <si>
    <t>SCANER-VS-7-64-UP-B-F</t>
  </si>
  <si>
    <t>SCANER-VS-7-128-UP-B-F</t>
  </si>
  <si>
    <t>SCANER-VS-7-256-UP-B-F</t>
  </si>
  <si>
    <t>SCANER-VS-7-512-UP-B-F</t>
  </si>
  <si>
    <t>SCANER-VS-7-1024-UP-B-F</t>
  </si>
  <si>
    <t>SCANER-VS-7-2048-UP-B-F</t>
  </si>
  <si>
    <t>SCANER-VS-7-4096-UP-B-F</t>
  </si>
  <si>
    <t>SCANER-VS-7-8192-UP-B-F</t>
  </si>
  <si>
    <t>SCANER-VS-7-50-ADD-UP-B-F</t>
  </si>
  <si>
    <t>SCANER-VS-7-100-ADD-UP-B-F</t>
  </si>
  <si>
    <t>SCANER-VS-7-200-ADD-UP-B-F</t>
  </si>
  <si>
    <t>SCANER-VS-7-04-B-FX-4UD-B-F</t>
  </si>
  <si>
    <t>SCANER-VS-7-08-B-FX-4UD-B-F</t>
  </si>
  <si>
    <t>SCANER-VS-7-16-B-FX-4UD-B-F</t>
  </si>
  <si>
    <t>SCANER-VS-7-32-B-FX-4UD-B-F</t>
  </si>
  <si>
    <t>SCANER-VS-7-64-B-FX-4UD-B-F</t>
  </si>
  <si>
    <t>SCANER-VS-7-128-B-FX-4UD-B-F</t>
  </si>
  <si>
    <t>SCANER-VS-7-256-B-FX-4UD-B-F</t>
  </si>
  <si>
    <t>SCANER-VS-7-512-B-FX-4UD-B-F</t>
  </si>
  <si>
    <t>SCANER-VS-7-1024-B-FX-4UD-B-F</t>
  </si>
  <si>
    <t>SCANER-VS-7-2048-B-FX-4UD-B-F</t>
  </si>
  <si>
    <t>SCANER-VS-7-4096-B-FX-4UD-B-F</t>
  </si>
  <si>
    <t>SCANER-VS-7-8192-B-FX-4UD-B-F</t>
  </si>
  <si>
    <t>SCANER-VS-5/7-04-B-F-UPP</t>
  </si>
  <si>
    <t>SCANER-VS-5/7-08-B-F-UPP</t>
  </si>
  <si>
    <t>SCANER-VS-5/7-16-B-F-UPP</t>
  </si>
  <si>
    <t>SCANER-VS-5/7-32-B-F-UPP</t>
  </si>
  <si>
    <t>SCANER-VS-5/7-64-B-F-UPP</t>
  </si>
  <si>
    <t>SCANER-VS-5/7-128-B-F-UPP</t>
  </si>
  <si>
    <t>SCANER-VS-5/7-256-B-F-UPP</t>
  </si>
  <si>
    <t>SCANER-VS-5/7-512-B-F-UPP</t>
  </si>
  <si>
    <t>SCANER-VS-5/7-1024-B-F-UPP</t>
  </si>
  <si>
    <t>Средство анализа защищенности «Сканер-ВС». НПЕШ.00606-01. Обновление до 7-й версии. Лицензия на 4 IP адреса (рег. № 231)</t>
  </si>
  <si>
    <t>Средство  анализа защищенности «Сканер-ВС». НПЕШ.00606-01. Обновление до 7-й версии. Лицензия на 8 IP адресов (рег. № 231)</t>
  </si>
  <si>
    <t>Средство  анализа защищенности «Сканер-ВС». НПЕШ.00606-01. Обновление до 7-й версии. Лицензия на 16 IP адресов  (рег. № 231)</t>
  </si>
  <si>
    <t>Средство анализа защищенности «Сканер-ВС». НПЕШ.00606-01. Обновление до 7-й версии. Лицензия на 32 IP адреса (рег. № 231)</t>
  </si>
  <si>
    <t>Средство  анализа защищенности «Сканер-ВС». НПЕШ.00606-01. Обновление до 7-й версии. Лицензия на 64 IP адреса (рег. № 231)</t>
  </si>
  <si>
    <t>Средство  анализа защищенности «Сканер-ВС». НПЕШ.00606-01. Обновление до 7-й версии. Лицензия на 128 IP адресов (рег. № 231)</t>
  </si>
  <si>
    <t>Средство  анализа защищенности «Сканер-ВС». НПЕШ.00606-01. Обновление до 7-й версии. Лицензия на 256 IP адресов (рег. № 231)</t>
  </si>
  <si>
    <t>Средство  анализа защищенности «Сканер-ВС». НПЕШ.00606-01. Обновление до 7-й версии. Лицензия на 512 IP адресов (рег. № 231)</t>
  </si>
  <si>
    <t>Средство  анализа защищенности «Сканер-ВС». НПЕШ.00606-01. Обновление до 7-й версии. Лицензия на 1024 IP адреса (рег. № 231)</t>
  </si>
  <si>
    <t>Переход на новую версию ( с версии Сканер-ВС 5 )</t>
  </si>
  <si>
    <t>Переход на новую версию ( с версии Сканер-ВС 6 )</t>
  </si>
  <si>
    <t>SCANER-VS-7-01-B-F</t>
  </si>
  <si>
    <t>Средство анализа защищенности «Сканер-ВС». Лицензия включает компонент «Инспектор», на 8 IP адресов на 1 год (рег. № 231)</t>
  </si>
  <si>
    <t>Средство анализа защищенности «Сканер-ВС». Лицензия включает компонент «Инспектор»,  на 16 IP адресов на 1 год (рег. № 231)</t>
  </si>
  <si>
    <t>Средство анализа защищенности «Сканер-ВС». Лицензия включает компонент «Инспектор», на 32 IP адреса на 1 год (рег. № 231)</t>
  </si>
  <si>
    <t>Средство анализа защищенности «Сканер-ВС». Лицензия включает компонент «Инспектор»,  на 64 IP адреса на 1 год (рег. № 231)</t>
  </si>
  <si>
    <t>Средство анализа защищенности «Сканер-ВС». Лицензия включает компонент «Инспектор»,  на 128 IP адресов на 1 год (рег. № 231)</t>
  </si>
  <si>
    <t>Средство анализа защищенности «Сканер-ВС». Лицензия включает компонент «Инспектор»,  на 256 IP адресов на 1 год (рег. № 231)</t>
  </si>
  <si>
    <t>Средство анализа защищенности «Сканер-ВС». Лицензия включает компонент «Инспектор»,  на 512 IP адресов на 1 год (рег. № 231)</t>
  </si>
  <si>
    <t>Средство анализа защищенности «Сканер-ВС». Лицензия включает компонент «Инспектор»,  на 1024 IP адреса на 1 год (рег. № 231)</t>
  </si>
  <si>
    <t>SCANER-VS-7-01-UP-B-F</t>
  </si>
  <si>
    <t>Средство анализа защищенности «Сканер-ВС». НПЕШ.00606-01. Лицензия на 1 IP адреса на 1 год (рег. № 231)</t>
  </si>
  <si>
    <t>Средство анализа защищенности «Сканер-ВС». НПЕШ.00606-01. Лицензия на 4 IP адреса на 1 год (рег. № 231)</t>
  </si>
  <si>
    <t>Средство  анализа защищенности «Сканер-ВС». НПЕШ.00606-01. Лицензия на 8 IP адресов на 1 год (рег. № 231)</t>
  </si>
  <si>
    <t>Средство  анализа защищенности «Сканер-ВС». НПЕШ.00606-01. Лицензия на 16 IP адресов на 1 год (рег. № 231)</t>
  </si>
  <si>
    <t>Средство анализа защищенности «Сканер-ВС». НПЕШ.00606-01. Лицензия на 32 IP адреса на 1 год (рег. № 231)</t>
  </si>
  <si>
    <t>Средство  анализа защищенности «Сканер-ВС». НПЕШ.00606-01. Лицензия на 64 IP адреса на 1 год (рег. № 231)</t>
  </si>
  <si>
    <t>Средство  анализа защищенности «Сканер-ВС». НПЕШ.00606-01. Лицензия на 128 IP адресов на 1 год (рег. № 231)</t>
  </si>
  <si>
    <t>Средство  анализа защищенности «Сканер-ВС». НПЕШ.00606-01. Лицензия на 256 IP адресов на 1 год (рег. № 231)</t>
  </si>
  <si>
    <t>Средство  анализа защищенности «Сканер-ВС». НПЕШ.00606-01. Лицензия на 512 IP адресов на 1 год (рег. № 231)</t>
  </si>
  <si>
    <t>Средство  анализа защищенности «Сканер-ВС». НПЕШ.00606-01. Лицензия на 1024 IP адреса на 1 год (рег. № 231)</t>
  </si>
  <si>
    <t>Средство  анализа защищенности «Сканер-ВС». НПЕШ.00606-01. Лицензия на 2048 IP адреса на 1 год (рег. № 231)</t>
  </si>
  <si>
    <t>Средство  анализа защищенности «Сканер-ВС». НПЕШ.00606-01. Лицензия на 4096 IP адреса на 1 год (рег. № 231)</t>
  </si>
  <si>
    <t>Средство  анализа защищенности «Сканер-ВС». НПЕШ.00606-01. Лицензия на 8192 IP адреса на 1 год (рег. № 231)</t>
  </si>
  <si>
    <t xml:space="preserve"> Средство  анализа защищенности «Сканер-ВС». НПЕШ.00606-01. Лицензия без ограничения IP адресов на 1 год на 1 год (рег. № 231)</t>
  </si>
  <si>
    <t>Средство анализа защищенности «Сканер-ВС». НПЕШ.00606-01. Лицензия на 4 IP адреса на 1 год c OC CH ALSE (рег. № 231)</t>
  </si>
  <si>
    <t>Средство  анализа защищенности «Сканер-ВС». НПЕШ.00606-01. Лицензия на 8 IP адресов на 1 год c OC CH ALSE (рег. № 231)</t>
  </si>
  <si>
    <t>Средство  анализа защищенности «Сканер-ВС». НПЕШ.00606-01. Лицензия на 16 IP адресов на 1 год c OC CH ALSE (рег. № 231)</t>
  </si>
  <si>
    <t>Средство анализа защищенности «Сканер-ВС». НПЕШ.00606-01. Лицензия на 32 IP адреса на 1 год c OC CH ALSE (рег. № 231)</t>
  </si>
  <si>
    <t>Средство  анализа защищенности «Сканер-ВС». НПЕШ.00606-01. Лицензия на 64 IP адреса на 1 год c OC CH ALSE (рег. № 231)</t>
  </si>
  <si>
    <t>Средство  анализа защищенности «Сканер-ВС». НПЕШ.00606-01. Лицензия на 128 IP адресов на 1 год  c OC CH ALSE (рег. № 231)</t>
  </si>
  <si>
    <t>Средство  анализа защищенности «Сканер-ВС». НПЕШ.00606-01. Лицензия на 256 IP адресов на 1 год  c OC CH ALSE (рег. № 231)</t>
  </si>
  <si>
    <t>Средство  анализа защищенности «Сканер-ВС». НПЕШ.00606-01. Лицензия на 512 IP адресов на 1 год  c OC CH ALSE (рег. № 231)</t>
  </si>
  <si>
    <t>Средство  анализа защищенности «Сканер-ВС». НПЕШ.00606-01. Лицензия на 1024 IP адреса на 1 год  c OC CH ALSE (рег. № 231)</t>
  </si>
  <si>
    <t>Средство  анализа защищенности «Сканер-ВС». НПЕШ.00606-01. Лицензия на 2048 IP адреса на 1 год  c OC CH ALSE (рег. № 231)</t>
  </si>
  <si>
    <t>Средство  анализа защищенности «Сканер-ВС». НПЕШ.00606-01. Лицензия на 4096 IP адреса на 1 год  c OC CH ALSE (рег. № 231)</t>
  </si>
  <si>
    <t>Средство  анализа защищенности «Сканер-ВС». НПЕШ.00606-01. Лицензия на 8192 IP адреса на 1 год  c OC CH ALSE (рег. № 231)</t>
  </si>
  <si>
    <t xml:space="preserve"> Средство  анализа защищенности «Сканер-ВС». НПЕШ.00606-01. Лицензия без ограничения IP адресов на 1 год  c OC CH ALSE (рег. № 231)</t>
  </si>
  <si>
    <t>Средство анализа защищенности «Сканер-ВС». НПЕШ.00606-01. Продление лицензии на 4 IP адреса на 1 год (рег. № 231)</t>
  </si>
  <si>
    <t>Средство анализа защищенности «Сканер-ВС». НПЕШ.00606-01. Продление лицензии на 16 IP адресов на 1 год (рег. № 231)</t>
  </si>
  <si>
    <t>Средство анализа защищенности «Сканер-ВС». НПЕШ.00606-01. Продление лицензии на 32 IP адреса на 1 год (рег. № 231)</t>
  </si>
  <si>
    <t>Средство анализа защищенности «Сканер-ВС». НПЕШ.00606-01. Продление лицензии на 64 IP адреса на 1 год (рег. № 231)</t>
  </si>
  <si>
    <t>Средство анализа защищенности «Сканер-ВС». НПЕШ.00606-01. Продление лицензии на 128 IP адресов на 1 год (рег. № 231)</t>
  </si>
  <si>
    <t>Средство анализа защищенности «Сканер-ВС». НПЕШ.00606-01. Продление лицензии на 256 IP адресов на 1 год (рег. № 231)</t>
  </si>
  <si>
    <t>Средство анализа защищенности «Сканер-ВС». НПЕШ.00606-01. Продление лицензии на 512 IP адресов на 1 год (рег. № 231)</t>
  </si>
  <si>
    <t>Средство анализа защищенности «Сканер-ВС». НПЕШ.00606-01. Продление лицензии на 1024 IP адреса на 1 год (рег. № 231)</t>
  </si>
  <si>
    <t>Средство анализа защищенности «Сканер-ВС». НПЕШ.00606-01. Продление лицензии на 2048 IP адреса на 1 год (рег. № 231)</t>
  </si>
  <si>
    <t>Средство анализа защищенности «Сканер-ВС». НПЕШ.00606-01. Продление лицензии на 4096 IP адреса на 1 год (рег. № 231)</t>
  </si>
  <si>
    <t>Средство анализа защищенности «Сканер-ВС». НПЕШ.00606-01. Продление лицензии на 8192 IP адреса на 1 год (рег. № 231</t>
  </si>
  <si>
    <t>Средство анализа защищенности «Сканер-ВС». НПЕШ.00606-01. Продление лицензии без ограничения IP адресов на 1 год (рег. № 231</t>
  </si>
  <si>
    <t>Средство анализа защищенности «Сканер-ВС». НПЕШ.00606-01. Лицензия на 4 IP адреса на 1 год при переходе с других средств тестирования (рег. № 231)</t>
  </si>
  <si>
    <t>Средство анализа защищенности «Сканер-ВС». НПЕШ.00606-01. Лицензия на 8 IP адресов на 1 год при переходе с других средств тестирования (рег. № 231)</t>
  </si>
  <si>
    <t>Средство анализа защищенности «Сканер-ВС». НПЕШ.00606-01. Лицензия на 16 IP адресов на 1 год при переходе с других средств тестирования (рег. № 231)</t>
  </si>
  <si>
    <t>Средство анализа защищенности «Сканер-ВС». НПЕШ.00606-01. Лицензия на 32 IP адреса на 1 год при переходе с других средств тестирования (рег. № 231)</t>
  </si>
  <si>
    <t>Средство анализа защищенности «Сканер-ВС». НПЕШ.00606-01. Лицензия на 64 IP адреса на 1 год при переходе с других средств тестирования (рег. № 231)</t>
  </si>
  <si>
    <t>Средство анализа защищенности «Сканер-ВС». НПЕШ.00606-01. Лицензия на 128 IP адресов на 1 год при переходе с других средств тестирования (рег. № 231)</t>
  </si>
  <si>
    <t>Средство анализа защищенности «Сканер-ВС». НПЕШ.00606-01. Лицензия на 256 IP адресов на 1 год при переходе с других средств тестирования (рег. № 231)</t>
  </si>
  <si>
    <t>Средство анализа защищенности «Сканер-ВС». НПЕШ.00606-01. Лицензия на 512 IP адресов на 1 год при переходе с других средств тестирования (рег. № 231)</t>
  </si>
  <si>
    <t>Средство анализа защищенности «Сканер-ВС». НПЕШ.00606-01. Лицензия на 1024 IP адреса на 1 год при переходе с других средств тестирования (рег. № 231)</t>
  </si>
  <si>
    <r>
      <t>Лицензия ПО «Сканер-ВС» на 1 год. 1 год обновления базы уязвимостей и технической поддержки.
Сертификат ФСТЭК России</t>
    </r>
    <r>
      <rPr>
        <sz val="7.5"/>
        <color theme="1"/>
        <rFont val="Microsoft Tai Le"/>
        <family val="2"/>
      </rPr>
      <t xml:space="preserve"> по 4 уровню доверия.</t>
    </r>
  </si>
  <si>
    <t xml:space="preserve">Средство анализа защищенности «Сканер-ВС» 7 BASE. Сертификат ФСТЭК </t>
  </si>
  <si>
    <t xml:space="preserve">Средство анализа защищенности «Сканер-ВС» 7 Enterprise. Сертификат ФСТЭК </t>
  </si>
  <si>
    <t>SCANER-VS-7-256-E-F</t>
  </si>
  <si>
    <t>SCANER-VS-7-512-E-F</t>
  </si>
  <si>
    <t>SCANER-VS-7-1024-E-F</t>
  </si>
  <si>
    <t>SCANER-VS-7-2048-E-F</t>
  </si>
  <si>
    <t>SCANER-VS-7-4096-E-F</t>
  </si>
  <si>
    <t>SCANER-VS-7-8192-E-F</t>
  </si>
  <si>
    <t>SCANER-VS-7-50-ADD-E-F</t>
  </si>
  <si>
    <t>SCANER-VS-7-100-ADD-E-F</t>
  </si>
  <si>
    <t>SCANER-VS-7-200-ADD-E-F</t>
  </si>
  <si>
    <t>SCANER-VS-7-256-UP-E-F</t>
  </si>
  <si>
    <t>SCANER-VS-7-512-UP-E-F</t>
  </si>
  <si>
    <t>SCANER-VS-7-1024-UP-E-F</t>
  </si>
  <si>
    <t>SCANER-VS-7-2048-UP-E-F</t>
  </si>
  <si>
    <t>SCANER-VS-7-4096-UP-E-F</t>
  </si>
  <si>
    <t>SCANER-VS-7-8192-UP-E-F</t>
  </si>
  <si>
    <t>Дополнительные IP адреса к продлению (без НДС)</t>
  </si>
  <si>
    <r>
      <t>Лицензия ПО «Сканер-ВС» на 1 год. 1 год обновления базы уязвимостей и технической поддержки.</t>
    </r>
    <r>
      <rPr>
        <sz val="9"/>
        <rFont val="Microsoft Tai Le"/>
        <family val="2"/>
      </rPr>
      <t xml:space="preserve"> </t>
    </r>
    <r>
      <rPr>
        <b/>
        <sz val="9"/>
        <rFont val="Microsoft Tai Le"/>
        <family val="2"/>
      </rPr>
      <t>Только электронная поставка</t>
    </r>
    <r>
      <rPr>
        <sz val="9"/>
        <color theme="1"/>
        <rFont val="Microsoft Tai Le"/>
        <family val="2"/>
      </rPr>
      <t xml:space="preserve">
Сертификат ФСТЭК России по 4 уровню доверия.</t>
    </r>
  </si>
  <si>
    <t>Продление ранее приобретенной лицензии на дополнительный проект ПО "АК-ВС 3" на 1 год</t>
  </si>
  <si>
    <t>Средство анализа защищенности «Сканер-ВС». НПЕШ.00606-01. Продление лицензии на 1 IP адреса на 1 год (рег. № 231)</t>
  </si>
  <si>
    <t>SCANER-VS-6/7-04-B-F-UPP</t>
  </si>
  <si>
    <t>SCANER-VS-6/7-08-B-F-UPP</t>
  </si>
  <si>
    <t>SCANER-VS-6/7-16-B-F-UPP</t>
  </si>
  <si>
    <t>SCANER-VS-6/7-32-B-F-UPP</t>
  </si>
  <si>
    <t>SCANER-VS-6/7-64-B-F-UPP</t>
  </si>
  <si>
    <t>SCANER-VS-6/7-128-B-F-UPP</t>
  </si>
  <si>
    <t>SCANER-VS-6/7-256-B-F-UPP</t>
  </si>
  <si>
    <t>SCANER-VS-6/7-512-B-F-UPP</t>
  </si>
  <si>
    <t>SCANER-VS-6/7-1024-B-F-UPP</t>
  </si>
  <si>
    <t>SCANER-VS-6/7-2048-B-F-UPP</t>
  </si>
  <si>
    <t>SCANER-VS-6/7-4096-B-F-UPP</t>
  </si>
  <si>
    <t>SCANER-VS-6/7-8192-B-F-UPP</t>
  </si>
  <si>
    <t>Средство  анализа защищенности «Сканер-ВС». НПЕШ.00606-01. Обновление до 7-й версии. Лицензия на 2048 IP адреса (рег. № 231)</t>
  </si>
  <si>
    <t>Средство  анализа защищенности «Сканер-ВС». НПЕШ.00606-01. Обновление до 7-й версии. Лицензия на 4096 IP адреса (рег. № 231)</t>
  </si>
  <si>
    <t>Средство  анализа защищенности «Сканер-ВС». НПЕШ.00606-01. Обновление до 7-й версии. Лицензия на 8192 IP адреса (рег. № 231)</t>
  </si>
  <si>
    <t>Программное средство "Сканер-ВС". Продление лицензии Enterprise на 256 активов на 1 год (рег. № 231)</t>
  </si>
  <si>
    <t>Программное средство "Сканер-ВС". Продление лицензии Enterprise на 512 активов на 1 год (рег. № 231)</t>
  </si>
  <si>
    <t>Программное средство "Сканер-ВС". Продление лицензии Enterprise на 1024 активов на 1 год (рег. № 231)</t>
  </si>
  <si>
    <t>Программное средство "Сканер-ВС". Продление лицензии Enterprise на 2048 активов на 1 год (рег. № 231)</t>
  </si>
  <si>
    <t>Программное средство "Сканер-ВС". Продление лицензии Enterprise на 4096 активов на 1 год (рег. № 231)</t>
  </si>
  <si>
    <t>Программное средство "Сканер-ВС". Продление лицензии Enterprise на 8192 активов на 1 год (рег. № 231)</t>
  </si>
  <si>
    <t>INSPECTOR-7-LIC-64-F</t>
  </si>
  <si>
    <t>INSPECTOR-7-LIC-08-F</t>
  </si>
  <si>
    <t>INSPECTOR-7-LIC-16-F</t>
  </si>
  <si>
    <t>INSPECTOR-7-LIC-32-F</t>
  </si>
  <si>
    <t>INSPECTOR-7-LIC-128-F</t>
  </si>
  <si>
    <t>INSPECTOR-7-LIC-256-F</t>
  </si>
  <si>
    <t>INSPECTOR-7-LIC-512-F</t>
  </si>
  <si>
    <t>INSPECTOR-7-LIC-1024-F</t>
  </si>
  <si>
    <t>INSPECTOR-7-LIC-2048-F</t>
  </si>
  <si>
    <t>INSPECTOR-7-LIC-4096-F</t>
  </si>
  <si>
    <t>INSPECTOR-7-LIC-8192-F</t>
  </si>
  <si>
    <t>INSPECTOR-7-LIC-08-F-AL</t>
  </si>
  <si>
    <t>INSPECTOR-7-LIC-16-F-AL</t>
  </si>
  <si>
    <t>INSPECTOR-7-LIC-32-F-AL</t>
  </si>
  <si>
    <t>INSPECTOR-7-LIC-64-F-AL</t>
  </si>
  <si>
    <t>INSPECTOR-7-LIC-128-F-AL</t>
  </si>
  <si>
    <t>INSPECTOR-7-LIC-256-F-AL</t>
  </si>
  <si>
    <t>INSPECTOR-7-LIC-512-F-AL</t>
  </si>
  <si>
    <t>INSPECTOR-7-LIC-1024-F-AL</t>
  </si>
  <si>
    <t>INSPECTOR-7-LIC-2048-F-AL</t>
  </si>
  <si>
    <t>INSPECTOR-7-LIC-4096-F-AL</t>
  </si>
  <si>
    <t>INSPECTOR-7-LIC-8192-F-AL</t>
  </si>
  <si>
    <t>INSPECTOR-7-08-UP-F</t>
  </si>
  <si>
    <t>INSPECTOR-7-16-UP-F</t>
  </si>
  <si>
    <t>INSPECTOR-7-32-UP-F</t>
  </si>
  <si>
    <t>INSPECTOR-7-64-UP-F</t>
  </si>
  <si>
    <t>INSPECTOR-7-128-UP-F</t>
  </si>
  <si>
    <t>INSPECTOR-7-256-UP-F</t>
  </si>
  <si>
    <t>INSPECTOR-7-512-UP-F</t>
  </si>
  <si>
    <t>INSPECTOR-7-1024-UP-F</t>
  </si>
  <si>
    <t>INSPECTOR-7-2048-UP-F</t>
  </si>
  <si>
    <t>INSPECTOR-7-4096-UP-F</t>
  </si>
  <si>
    <t>INSPECTOR-7-8192-UP-F</t>
  </si>
  <si>
    <t>INSPECTOR-7-50-ADD-UP-F</t>
  </si>
  <si>
    <t>INSPECTOR-7-100-ADD-UP-F</t>
  </si>
  <si>
    <t>INSPECTOR-7-200-ADD-UP-F</t>
  </si>
  <si>
    <t>INSPECTOR-6/7-LIC-08-F-UPP</t>
  </si>
  <si>
    <t>INSPECTOR-6/7-LIC-16-F-UPP</t>
  </si>
  <si>
    <t>INSPECTOR-6/7-LIC-32-F-UPP</t>
  </si>
  <si>
    <t>INSPECTOR-6/7-LIC-64-F-UPP</t>
  </si>
  <si>
    <t>INSPECTOR-6/7-LIC-128-F-UPP</t>
  </si>
  <si>
    <t>INSPECTOR-6/7-LIC-256-F-UPP</t>
  </si>
  <si>
    <t>INSPECTOR-6/7-LIC-512-F-UPP</t>
  </si>
  <si>
    <t>INSPECTOR-6/7-LIC-1024-F-UPP</t>
  </si>
  <si>
    <t>INSPECTOR-5/7-LIC-08-F-UPP</t>
  </si>
  <si>
    <t>INSPECTOR-5/7-LIC-16-F-UPP</t>
  </si>
  <si>
    <t>INSPECTOR-5/7-LIC-32-F-UPP</t>
  </si>
  <si>
    <t>INSPECTOR-5/7-LIC-128-F-UPP</t>
  </si>
  <si>
    <t>INSPECTOR-5/7-LIC-256-F-UPP</t>
  </si>
  <si>
    <t>INSPECTOR-5/7-LIC-1024-F-UPP</t>
  </si>
  <si>
    <t>INSPECTOR-6/7-LIC-2048-F-UPP</t>
  </si>
  <si>
    <t>INSPECTOR-6/7-LIC-4096-F-UPP</t>
  </si>
  <si>
    <t>INSPECTOR-6/7-LIC-8192-F-UPP</t>
  </si>
  <si>
    <t>Средство анализа защищенности «Сканер-ВС». Обновление до 7-й версии. Лицензия включает компонент «Инспектор», на 8 IP адресов (рег. № 231)</t>
  </si>
  <si>
    <t>Средство анализа защищенности «Сканер-ВС». Обновление до 7-й версии. Лицензия включает компонент «Инспектор»,  на 16 IP адресов (рег. № 231)</t>
  </si>
  <si>
    <t>Средство анализа защищенности «Сканер-ВС».  Обновление до 7-й версии. Лицензия включает компонент «Инспектор», на 32 IP адреса (рег. № 231)</t>
  </si>
  <si>
    <t>Средство анализа защищенности «Сканер-ВС». Обновление до 7-й версии. Лицензия включает компонент «Инспектор»,  на 64 IP адреса (рег. № 231)</t>
  </si>
  <si>
    <t>Средство анализа защищенности «Сканер-ВС». Обновление до 7-й версии. Лицензия включает компонент «Инспектор»,  на 128 IP адресов (рег. № 231)</t>
  </si>
  <si>
    <t>Средство анализа защищенности «Сканер-ВС». Обновление до 7-й версии. Лицензия включает компонент «Инспектор»,  на 256 IP адресов (рег. № 231)</t>
  </si>
  <si>
    <t>Средство анализа защищенности «Сканер-ВС». Обновление до 7-й версии. Лицензия включает компонент «Инспектор»,  на 512 IP адресов (рег. № 231)</t>
  </si>
  <si>
    <t>Средство анализа защищенности «Сканер-ВС». Обновление до 7-й версии. Лицензия включает компонент «Инспектор»,  на 1024 IP адреса (рег. № 231)</t>
  </si>
  <si>
    <t xml:space="preserve"> Средство анализа защищенности «Сканер-ВС». Обновление до 7-й версии. Лицензия включает компонент «Инспектор». НПЕШ.00606-01. Лицензия без ограничения IP адресов (рег. № 231)</t>
  </si>
  <si>
    <t>Переход на новую версию (с 6-й на 7-ю)</t>
  </si>
  <si>
    <t>INSPECTOR-5/7-LIC-64-F-UPP</t>
  </si>
  <si>
    <t>INSPECTOR-5/7-LIC-512-F-UPP</t>
  </si>
  <si>
    <t>Анализатор исходных текстов программ «АК-ВС 3». Продление лицензии права использования 1 дополнительного проекта  на 1 год (рег. № 14300)</t>
  </si>
  <si>
    <t>SCANER-VS-7-128-E-F</t>
  </si>
  <si>
    <t>Лицензия для программного комплекса анализа безопасности программного кода "АК-ВС 3" на 1 год для 1 проекта*; 
Проведение статического и динамического анализов исходных кодов программ;
Поддержка анализируемых языков: C/C++, Java, C#, PHP, Python, JavaScript, Go и Perl;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
Лицензия на 1 проект подразумевает, что в списке проектов возможно будет создавать и работать только с 1 проектом. В случае добавления другого проекта, серверная часть выдаст ошибку. Внутри 1 проекта возможно проведение всех видов анализа неограниченное количество раз во время действия лицензии.</t>
  </si>
  <si>
    <t>*Лицензия на 1 проект подразумевает, что в списке проектов возможно будет создавать и работать только с 1 проектом. В случае добавления другого проекта, серверная часть выдаст ошибку. Внутри 1 проекта возможно проведение всех видов анализа неограниченное количество раз во время действия лицензии.</t>
  </si>
  <si>
    <t>AK-VS3-lic-5</t>
  </si>
  <si>
    <t>Анализатор исходных текстов программ «АК-ВС 3». Лицензия на 5 одновременно выполняемых проектов сроком на 1 год (рег. № 14300)</t>
  </si>
  <si>
    <t>Лицензия для программного комплекса анализа безопасности программного кода "АК-ВС 3" на 1 год для 5 проектов*; 
Проведение статического и динамического анализов исходных кодов программ;
Поддержка анализируемых языков: C/C++, Java, C#, PHP, Python, JavaScript, Go и Perl;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
Лицензия на 1 проект подразумевает, что в списке проектов возможно будет создавать и работать только с 1 проектом. В случае добавления другого проекта, серверная часть выдаст ошибку. Внутри 1 проекта возможно проведение всех видов анализа неограниченное количество раз во время действия лицензии.</t>
  </si>
  <si>
    <t>АК-VS3-UPP-Lic-5</t>
  </si>
  <si>
    <t>Анализатор исходных текстов программ «АК-ВС 3». Продление лицензии на 5 проектов на 1 год (рег. № 14300)</t>
  </si>
  <si>
    <t xml:space="preserve">Лицензия для программного комплекса анализа безопасности программного кода "АК-ВС 3" на неограниченное количество одновременно выполняемых проектов сроком на 1 год; 
Проведение статического и динамического анализов исходных кодов программ;
Поддержка анализируемых языков: C/C++, Java, C#, PHP, Python, JavaScript, Go и Perl;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</t>
  </si>
  <si>
    <t>Программно-аппаратный комплекс «Комплекс противодействия программно-аппаратным воздействиям (КП ПАВ) «Рубикон» с функцией однонаправленного шлюза» НПЕШ.465614.003</t>
  </si>
  <si>
    <t>RUBIKON-MO-OSH-1</t>
  </si>
  <si>
    <t>ПАК КП ПАВ «Рубикон» с функцией однонаправленного шлюза</t>
  </si>
  <si>
    <t>INSPECTOR-7-50-ADD-F</t>
  </si>
  <si>
    <t>INSPECTOR-7-100-ADD-F</t>
  </si>
  <si>
    <t>INSPECTOR-7-200-ADD-F</t>
  </si>
  <si>
    <t>INSPECTOR-7-200-ADD-E-F</t>
  </si>
  <si>
    <t>INSPECTOR-7-100-ADD-E-F</t>
  </si>
  <si>
    <t>INSPECTOR-7-50-ADD-E-F</t>
  </si>
  <si>
    <t xml:space="preserve">Продление ранее приобретенной лицензии программного обесечения  "Сканер-ВС". Лицензия Enterprise включает компонент «Инспектор» на 1 год. 
Обновление базы уязвимостей, технической поддержки и аудита конфигурации ОС. 
Сертификат ФСТЭК России по 4 уровню доверия. </t>
  </si>
  <si>
    <t>INSPECTOR-7-unl-UP-E-F</t>
  </si>
  <si>
    <t>INSPECTOR-7-8192-UP-E-F</t>
  </si>
  <si>
    <t>INSPECTOR-7-4096-UP-E-F</t>
  </si>
  <si>
    <t>INSPECTOR-7-2048-UP-E-F</t>
  </si>
  <si>
    <t>INSPECTOR-7-1024-UP-E-F</t>
  </si>
  <si>
    <t>Лицензия на программное обеспечение "Сканер-ВС". Лицензия Enterprise включает компонент «Инспектор» на 1 год. 
Обновления базы уязвимостей, технической поддержки и аудита конфигурации ОС в течение 1 года.
Сертификат ФСТЭК России по 4 уровню доверия.</t>
  </si>
  <si>
    <t>INSPECTOR-7-unl-E-F</t>
  </si>
  <si>
    <t>INSPECTOR-7-8192-E-F</t>
  </si>
  <si>
    <t>INSPECTOR-7-4096-E-F</t>
  </si>
  <si>
    <t>INSPECTOR-7-2048-E-F</t>
  </si>
  <si>
    <t>INSPECTOR-7-1024-E-F</t>
  </si>
  <si>
    <t>INSPECTOR-7-512-E-F</t>
  </si>
  <si>
    <t>INSPECTOR-7-256-E-F</t>
  </si>
  <si>
    <t>Лицензия на программное обеспечение "Сканер-ВС". Лицензия Enterprise на 1 год. 
Обновления базы уязвимостей, технической поддержки и аудита конфигурации ОС в течение 1 года.
Сертификат ФСТЭК России по 4 уровню доверия.</t>
  </si>
  <si>
    <t>Переход на новую версию (с 5-й на 7-ю)</t>
  </si>
  <si>
    <t>НДС 22%</t>
  </si>
  <si>
    <t>https://docs.etecs.ru/scanner/</t>
  </si>
  <si>
    <t>Онлайн документация</t>
  </si>
  <si>
    <t xml:space="preserve">При "обновлении" все продукты будут получать новый серийный номер, в целях соблюдения требований Приказа ФСТЭК России от 03.04.2018 N 55 (п.п. 63,67,68) </t>
  </si>
  <si>
    <t>Обновление на новые версии</t>
  </si>
  <si>
    <t>Электронная поставка</t>
  </si>
  <si>
    <t>1. Лицензия на бумажном носителе
2. Сертификат ТП на бумажном носителе
3. Упаковка 
4. Носитель c дистрибутивом и документацией (USB Flash)
5. Формуляр
6. Копия сертификата соответствия
7. Ведомость эксплуатационных 
8. Формуляр Astra</t>
  </si>
  <si>
    <t>Комплект поставки Сканер-ВС 7 
LiveUSB:</t>
  </si>
  <si>
    <t xml:space="preserve">1. Лицензия на бумажном носителе
2. Сертификат ТП на бумажном носителе
3. Упаковка
4. Носитель c дистрибутивом и документацией (4+ DVD, 256+ - USB Flash)
5. Формуляр
6. Копия сертификата соответствия
7. Ведомость эксплуатационных </t>
  </si>
  <si>
    <t>Комплект поставки Сканер-ВС 7:</t>
  </si>
  <si>
    <r>
      <rPr>
        <b/>
        <sz val="16"/>
        <color theme="1"/>
        <rFont val="Microsoft Tai Le"/>
        <family val="2"/>
      </rPr>
      <t>Примечание</t>
    </r>
    <r>
      <rPr>
        <sz val="16"/>
        <color theme="1"/>
        <rFont val="Microsoft Tai Le"/>
        <family val="2"/>
      </rPr>
      <t xml:space="preserve"> </t>
    </r>
  </si>
  <si>
    <t>SCANER-VS-7-UNL-B-FX-4UD-B-F</t>
  </si>
  <si>
    <t>Средство  анализа защищенности «Сканер-ВС». Дополнительный IP к продлению лицензии на 1 год (201-500)</t>
  </si>
  <si>
    <t>SCANER-VS-7-500-ADD-UP-B-F</t>
  </si>
  <si>
    <t>Продление ранее приобретенной лицензии ПО «Сканер-ВС» на 1 год. 1 год обновления базы уязвимостей и технической поддержки. Сертификат ФСТЭК России по 4 уровню доверия. Продление возможно в течение 2х месяцев с даты окончания лицензии.</t>
  </si>
  <si>
    <t>SCANER-VS-7-UNL-UP-B-F</t>
  </si>
  <si>
    <r>
      <t xml:space="preserve">Продление ранее приобретенной лицензии ПО «Сканер-ВС» на 1 год. 1 год обновления базы уязвимостей и технической поддержки. Сертификат ФСТЭК России по 4 уровню доверия. Продление возможно в течение 2х месяцев с даты окончания лицензии.
</t>
    </r>
    <r>
      <rPr>
        <b/>
        <sz val="9"/>
        <color theme="1"/>
        <rFont val="Microsoft Tai Le"/>
        <family val="2"/>
      </rPr>
      <t>Только электронная поставка</t>
    </r>
    <r>
      <rPr>
        <sz val="9"/>
        <color theme="1"/>
        <rFont val="Microsoft Tai Le"/>
        <family val="2"/>
      </rPr>
      <t>.</t>
    </r>
  </si>
  <si>
    <t>Средство  анализа защищенности «Сканер-ВС». Дополнительный IP к лицензии на 1 год (201-500)</t>
  </si>
  <si>
    <t>SCANER-VS-7-500-ADD-B-F</t>
  </si>
  <si>
    <r>
      <t xml:space="preserve">Переход на 7 версию "Сканер-ВС".
</t>
    </r>
    <r>
      <rPr>
        <b/>
        <sz val="9"/>
        <color theme="1"/>
        <rFont val="Microsoft Tai Le"/>
        <family val="2"/>
      </rPr>
      <t>Соответствует срокам действующей лицензии</t>
    </r>
  </si>
  <si>
    <t xml:space="preserve"> Средство  анализа защищенности «Сканер-ВС». НПЕШ.00606-01. Обновление до 7-й версии. Лицензия без ограничения IP адресов (рег. № 231)</t>
  </si>
  <si>
    <t>SCANER-VS-6/7-UNL-B-F-UPP</t>
  </si>
  <si>
    <r>
      <t xml:space="preserve">Переход на 7 версию "Сканер-ВС".
*переход возможен не ранее 3-х месяцев после приобретения версии Сканер-ВС 5.0. 
</t>
    </r>
    <r>
      <rPr>
        <b/>
        <sz val="9"/>
        <color theme="1"/>
        <rFont val="Microsoft Tai Le"/>
        <family val="2"/>
      </rPr>
      <t>Соответствует срокам действующей лицензии</t>
    </r>
  </si>
  <si>
    <t xml:space="preserve"> Средство  анализа защищенности «Сканер-ВС». НПЕШ.00606-01. Обновление до 7-й версии. Лицензия без ограничения IP адресов 
(рег. № 231)</t>
  </si>
  <si>
    <t>SCANER-VS-5/7-UNL-B-F-UPP</t>
  </si>
  <si>
    <t>Лицензия ПО «Сканер-ВС» на 1 год. 1 год обновления базы уязвимостей и технической поддержки.
Сертификат ФСТЭК России по 4 уровню доверия. Лицензия OC CH ALSE, USB-накопитель 256/512 GB.</t>
  </si>
  <si>
    <t>SCANER-VS-7-UNL-B-F-AL</t>
  </si>
  <si>
    <t>SCANER-VS-7-UNL-B-F</t>
  </si>
  <si>
    <t>Комплект поставки 
Сканер-ВС 7 Enterprise:</t>
  </si>
  <si>
    <t xml:space="preserve">Дополнительные активы к лицензии  на 1 год </t>
  </si>
  <si>
    <t>Программное обеспечение "Сканер-ВС Enterprise". Дополнительные активы к продлению лицензии на 1 год (201-500)</t>
  </si>
  <si>
    <t>SCANER-VS-7-200-ADD-UP-E-F</t>
  </si>
  <si>
    <t>Программное обеспечение "Сканер-ВС Enterprise". Дополнительные активы к продлению лицензии на 1 год (101-200)</t>
  </si>
  <si>
    <t>Программное обеспечение "Сканер-ВС Enterprise". Дополнительные активы к продлению лицензии на 1 год (51-100)</t>
  </si>
  <si>
    <t>SCANER-VS-7-100-ADD-UP-E-F</t>
  </si>
  <si>
    <t>Программное обеспечение "Сканер-ВС Enterprise". Дополнительные активы к продлению лицензии на 1 год (1-50)</t>
  </si>
  <si>
    <t>SCANER-VS-7-50-ADD-UP-E-F</t>
  </si>
  <si>
    <t xml:space="preserve">Продление ранее приобретенной лицензии программного обеспечения "Сканер-ВС". Лицензия Enterprise на 1 год. 
Обновление базы уязвимостей, технической поддержки и аудита конфигурации ОС. 
Сертификат ФСТЭК России по 4 уровню доверия. </t>
  </si>
  <si>
    <t>Программное средство "Сканер-ВС". Продление лицензии Enterprise без ограничения по количеству активов на 1 год (рег. № 231)</t>
  </si>
  <si>
    <t>SCANER-VS-7-UNL-UP-E-F</t>
  </si>
  <si>
    <t xml:space="preserve">Продление ранее приобретенной лицензии программного обеспечения "Сканер-ВС". Лицензия Enterprise на 1 год.  
Обновление базы уязвимостей, технической поддержки и аудита конфигурации ОС. 
Сертификат ФСТЭК России по 4 уровню доверия. </t>
  </si>
  <si>
    <t>Программное средство "Сканер-ВС". Продление лицензии Enterprise на 128 активов на 1 год (рег. № 231)</t>
  </si>
  <si>
    <t>SCANER-VS-7-128-UP-E-F</t>
  </si>
  <si>
    <t>Программное средство "Сканер-ВС". Продление лицензии Enterprise на 64 активов на 1 год (рег. № 231)</t>
  </si>
  <si>
    <t>SCANER-VS-7-64-UP-E-F</t>
  </si>
  <si>
    <t>Программное средство "Сканер-ВС". Продление лицензии Enterprise на 32 активов на 1 год (рег. № 231)</t>
  </si>
  <si>
    <t>SCANER-VS-7-32-UP-E-F</t>
  </si>
  <si>
    <t>Программное средство "Сканер-ВС". Продление лицензии Enterprise на 16 активов на 1 год (рег. № 231)</t>
  </si>
  <si>
    <t>SCANER-VS-7-16-UP-E-F</t>
  </si>
  <si>
    <t>Программное средство "Сканер-ВС". Продление лицензии Enterprise на 8 активов на 1 год (рег. № 231)</t>
  </si>
  <si>
    <t>SCANER-VS-7-8-UP-E-F</t>
  </si>
  <si>
    <t>Программное обеспечение 
"Сканер-ВС Enterprise". Дополнительные активы к лицензии на 1 год (201-500)</t>
  </si>
  <si>
    <t>SCANER-VS-7-500-ADD-E-F</t>
  </si>
  <si>
    <t>Программное обеспечение 
"Сканер-ВС Enterprise". Дополнительные активы к лицензии на 1 год (101-200)</t>
  </si>
  <si>
    <t>Программное обеспечение 
"Сканер-ВС Enterprise". Дополнительные активы к лицензии на 1 год (51-100)</t>
  </si>
  <si>
    <t>Программное обеспечение 
"Сканер-ВС Enterprise". Дополнительные активы к лицензии на 1 год (1-50)</t>
  </si>
  <si>
    <r>
      <t xml:space="preserve">Переход на 7 версию "Сканер-ВС Enterprise".
</t>
    </r>
    <r>
      <rPr>
        <b/>
        <sz val="9"/>
        <color theme="1"/>
        <rFont val="Microsoft Tai Le"/>
        <family val="2"/>
      </rPr>
      <t>Соответствует срокам действующей лицензии</t>
    </r>
  </si>
  <si>
    <t>Средство анализа защищенности «Сканер-ВС». НПЕШ.00606-01. Переход с 7-й версии Base на Enterprise. Лицензия без ограничения по количеству активов  (рег. № 231)</t>
  </si>
  <si>
    <t>SCANER-VS-7-B/7-E-UNL-F-UPP</t>
  </si>
  <si>
    <t>Средство анализа защищенности «Сканер-ВС». НПЕШ.00606-01. Переход с 7-й версии Base на Enterprise. Лицензия на 8192 активов (рег. № 231)</t>
  </si>
  <si>
    <t>SCANER-VS-7-B/7-E-8192-F-UPP</t>
  </si>
  <si>
    <t>Средство анализа защищенности «Сканер-ВС». НПЕШ.00606-01. Переход с 7-й версии Base на Enterprise. Лицензия на 4096 активов (рег. № 231)</t>
  </si>
  <si>
    <t>SCANER-VS-7-B/7-E-4096-F-UPP</t>
  </si>
  <si>
    <t>Средство анализа защищенности «Сканер-ВС». НПЕШ.00606-01. Переход с 7-й версии Base на Enterprise. Лицензия на 2048 активов (рег. № 231)</t>
  </si>
  <si>
    <t>SCANER-VS-7-B/7-E-2048-F-UPP</t>
  </si>
  <si>
    <t>Средство анализа защищенности «Сканер-ВС». НПЕШ.00606-01. Переход с 7-й версии Base на Enterprise. Лицензия на 1024 активов (рег. № 231)</t>
  </si>
  <si>
    <t>SCANER-VS-7-B/7-E-1024-F-UPP</t>
  </si>
  <si>
    <t>Средство анализа защищенности «Сканер-ВС». НПЕШ.00606-01. Переход с 7-й версии Base на Enterprise. Лицензия на 512 активов (рег. № 231)</t>
  </si>
  <si>
    <t>SCANER-VS-7-B/7-E-512-F-UPP</t>
  </si>
  <si>
    <t>Средство анализа защищенности «Сканер-ВС». НПЕШ.00606-01. Переход с 7-й версии Base на Enterprise. Лицензия на 256 активов (рег. № 231)</t>
  </si>
  <si>
    <t>SCANER-VS-7-B/7-E-256-F-UPP</t>
  </si>
  <si>
    <t>Средство анализа защищенности «Сканер-ВС». НПЕШ.00606-01. Переход с 7-й версии Base на Enterprise. Лицензия на 128 активов (рег. № 231)</t>
  </si>
  <si>
    <t>SCANER-VS-7-B/7-E-128-F-UPP</t>
  </si>
  <si>
    <t>Средство анализа защищенности «Сканер-ВС». НПЕШ.00606-01. Переход с 7-й версии Base на Enterprise. Лицензия на 64 активов (рег. № 231)</t>
  </si>
  <si>
    <t>SCANER-VS-7-B/7-E-64-F-UPP</t>
  </si>
  <si>
    <t>Средство анализа защищенности «Сканер-ВС». НПЕШ.00606-01. Переход с 7-й версии Base на Enterprise. Лицензия на 32 активов (рег. № 231)</t>
  </si>
  <si>
    <t>SCANER-VS-7-B/7-E-32-F-UPP</t>
  </si>
  <si>
    <t>Средство анализа защищенности «Сканер-ВС». НПЕШ.00606-01. Переход с 7-й версии Base на Enterprise. Лицензия на 16 активов (рег. № 231)</t>
  </si>
  <si>
    <t>SCANER-VS-7-B/7-E-16-F-UPP</t>
  </si>
  <si>
    <t>Средство анализа защищенности «Сканер-ВС». НПЕШ.00606-01. Переход с 7-й версии Base на Enterprise. Лицензия на 8 активов (рег. № 231)</t>
  </si>
  <si>
    <t>SCANER-VS-7-B/7-E-08-F-UPP</t>
  </si>
  <si>
    <t>Переход на Сканер-ВС 7 Enterprise ( с версии Сканер-ВС 7 Base )</t>
  </si>
  <si>
    <t>Программное обеспечение "Сканер-ВС". Лицензия Enterprise без ограничений активов на 1 год (рег. № 231)</t>
  </si>
  <si>
    <t>SCANER-VS-7-UNL-E-F</t>
  </si>
  <si>
    <t>Программное обеспечение "Сканер-ВС". Лицензия Enterprise на 8192 активов на 1 год (рег. № 231)</t>
  </si>
  <si>
    <t>Программное обеспечение "Сканер-ВС". Лицензия Enterprise на 4096 активов на 1 год (рег. № 231)</t>
  </si>
  <si>
    <t>Программное обеспечение "Сканер-ВС". Лицензия Enterprise на 2048 активов на 1 год (рег. № 231)</t>
  </si>
  <si>
    <t>Программное обеспечение "Сканер-ВС". Лицензия Enterprise на 1024 активов на 1 год (рег. № 231)</t>
  </si>
  <si>
    <t>Программное обеспечение "Сканер-ВС". Лицензия Enterprise на 512 активов на 1 год (рег. № 231)</t>
  </si>
  <si>
    <t>Программное обеспечение "Сканер-ВС". Лицензия Enterprise на 256 активов на 1 год (рег. № 231)</t>
  </si>
  <si>
    <r>
      <t xml:space="preserve">Лицензия на программное обеспечение "Сканер-ВС". Лицензия Enterprise на 1 год. 
Обновления базы уязвимостей, технической поддержки и аудита конфигурации ОС в течение 1 года.
Сертификат ФСТЭК России по 4 уровню доверия.
</t>
    </r>
    <r>
      <rPr>
        <b/>
        <sz val="9"/>
        <color theme="1"/>
        <rFont val="Microsoft Tai Le"/>
        <family val="2"/>
      </rPr>
      <t>Только электронная поставка.</t>
    </r>
  </si>
  <si>
    <t>Программное обеспечение "Сканер-ВС". Лицензия Enterprise на 128 активов на 1 год (рег. № 231)</t>
  </si>
  <si>
    <t>Программное обеспечение "Сканер-ВС". Лицензия Enterprise на 64 активов на 1 год (рег. № 231)</t>
  </si>
  <si>
    <t>SCANER-VS-7-64-E-F</t>
  </si>
  <si>
    <t>Программное обеспечение "Сканер-ВС". Лицензия Enterprise на 32 активов на 1 год (рег. № 231)</t>
  </si>
  <si>
    <t>SCANER-VS-7-32-E-F</t>
  </si>
  <si>
    <t>Программное обеспечение "Сканер-ВС". Лицензия Enterprise на 16 активов на 1 год (рег. № 231)</t>
  </si>
  <si>
    <t>SCANER-VS-7-16-E-F</t>
  </si>
  <si>
    <t>Программное обеспечение "Сканер-ВС". Лицензия Enterprise на 8 активов на 1 год (рег. № 231)</t>
  </si>
  <si>
    <t>SCANER-VS-7-8-E-F</t>
  </si>
  <si>
    <t>Комплект поставки Сканер-ВС 7 Инспектор LiveUSB:</t>
  </si>
  <si>
    <t xml:space="preserve">1. Лицензия на бумажном носителе
2. Сертификат ТП на бумажном носителе
3. Упаковка
4. Носитель c дистрибутивом и документацией  (4+ DVD, 256+ - USB Flash)
5. Формуляр
6. Копия сертификата соответствия
7. Ведомость эксплуатационных </t>
  </si>
  <si>
    <t>Комплект поставки 
Сканер-ВС 7 Инспектор:</t>
  </si>
  <si>
    <t>Средство анализа защищенности «Сканер-ВС». Лицензия включает компонент «Инспектор». Дополнительный IP к продлению лицензии на 1 год (201-500)</t>
  </si>
  <si>
    <t>INSPECTOR-7-500-ADD-UP-F</t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</si>
  <si>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безлимитное количество IP адресов на 1 год (рег. № 231</t>
    </r>
  </si>
  <si>
    <t>INSPECTOR-7-LIC-UNL-UP-F</t>
  </si>
  <si>
    <r>
      <t>Средство анализа защищенности «Сканер-ВС». Лицензия включает компонент «Инспектор». НПЕШ.00606-01. Продление лицензии на</t>
    </r>
    <r>
      <rPr>
        <sz val="9"/>
        <rFont val="Microsoft Tai Le"/>
        <family val="2"/>
      </rPr>
      <t xml:space="preserve"> 8192 IP адреса на 1 год (рег. № 231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</si>
  <si>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4096 IP адреса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</si>
  <si>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2048 IP адреса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</si>
  <si>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1024 IP адреса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</si>
  <si>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512 IP адресов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</si>
  <si>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256 IP адресов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</si>
  <si>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128 IP адресов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</si>
  <si>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64 IP адреса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</si>
  <si>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32 IP адреса на 1 год (рег. № 231)</t>
    </r>
  </si>
  <si>
    <r>
      <t xml:space="preserve">Средство анализа защищенности «Сканер-ВС». Лицензия включает компонент «Инспектор». НПЕШ.00606-01. Продление лицензии на </t>
    </r>
    <r>
      <rPr>
        <sz val="9"/>
        <rFont val="Microsoft Tai Le"/>
        <family val="2"/>
      </rPr>
      <t>16 IP адресов на 1 год (рег. № 231)</t>
    </r>
  </si>
  <si>
    <r>
      <t>Средство анализа защищенности «Сканер-ВС». Лицензия включает компонент «Инспектор». НПЕШ.00606-01. Продление лицензии на</t>
    </r>
    <r>
      <rPr>
        <sz val="9"/>
        <rFont val="Microsoft Tai Le"/>
        <family val="2"/>
      </rPr>
      <t xml:space="preserve"> 8 IP адресов на 1 год (рег. № 231)</t>
    </r>
  </si>
  <si>
    <t xml:space="preserve">Дополнительный IP к лицензии на 1 год </t>
  </si>
  <si>
    <t>Средство анализа защищенности «Сканер-ВС». Лицензия включает компонент «Инспектор». Дополнительный IP к лицензии на 1 год (201-500)</t>
  </si>
  <si>
    <t>INSPECTOR-7-500-ADD-F</t>
  </si>
  <si>
    <r>
      <t xml:space="preserve">Переход на 7 версию "Сканер-ВС Инспектор".
*переход возможен не ранее 3-х месяцев после приобретения версии Сканер-ВС 5.0. 
В стоимость не входит стоимость ОС Astra LinuX SE
</t>
    </r>
    <r>
      <rPr>
        <b/>
        <sz val="9"/>
        <color theme="1"/>
        <rFont val="Microsoft Tai Le"/>
        <family val="2"/>
      </rPr>
      <t>Соответствует срокам действующей лицензии</t>
    </r>
  </si>
  <si>
    <t>INSPECTOR-5/7-LIC-UNL-F-UPP</t>
  </si>
  <si>
    <r>
      <t xml:space="preserve">Переход на 7 версию "Сканер-ВС Инспектор".
*переход возможен не ранее 3-х месяцев после приобретения версии Сканер-ВС 6.0. 
В стоимость не входит стоимость ОС Astra LinuX SE
</t>
    </r>
    <r>
      <rPr>
        <b/>
        <sz val="9"/>
        <color theme="1"/>
        <rFont val="Microsoft Tai Le"/>
        <family val="2"/>
      </rPr>
      <t xml:space="preserve">
Соответсутет срокам действующей лицензии</t>
    </r>
  </si>
  <si>
    <t>INSPECTOR-6/7-LIC-UNL-F-UPP</t>
  </si>
  <si>
    <t>Лицензия ПО «Сканер-ВС Инспектор» на 1 год. 1 год обновления базы уязвимостей и технической поддержки.
Сертификат ФСТЭК России по 4 уровню доверия. Лицензия OC CH ALSE, USB-накопитель 256/512 GB.</t>
  </si>
  <si>
    <t>INSPECTOR-7-LIC-UNL-F-AL</t>
  </si>
  <si>
    <t xml:space="preserve"> Средство анализа защищенности «Сканер-ВС». Лицензия включает компонент «Инспектор». НПЕШ.00606-01. Лицензия без ограничения IP адресов на 1 год (рег. № 231)</t>
  </si>
  <si>
    <t>INSPECTOR-7-LIC-UNL-F</t>
  </si>
  <si>
    <t>Средство анализа защищенности «Сканер-ВС». Лицензия включает компонент «Инспектор». НПЕШ.00606-01. Лицензия на 8192 IP адреса на 1 год (рег. № 231)</t>
  </si>
  <si>
    <t>Средство анализа защищенности «Сканер-ВС». Лицензия включает компонент «Инспектор». НПЕШ.00606-01. Лицензия на 4096 IP адреса на 1 год (рег. № 231)</t>
  </si>
  <si>
    <t>Средство анализа защищенности «Сканер-ВС». Лицензия включает компонент «Инспектор». НПЕШ.00606-01. Лицензия на 2048 IP адреса на 1 год (рег. № 231)</t>
  </si>
  <si>
    <t>Комплект поставки 
Сканер-ВС 7 Enterprise Инспектор:</t>
  </si>
  <si>
    <t>Программное обеспечение "Сканер-ВС". Лицензия Enterprise включает компонент «Инспектор». Дополнительные активы к лицензии на 1 год (201-500)</t>
  </si>
  <si>
    <t>INSPECTOR-7-500-ADD-UP-E-F</t>
  </si>
  <si>
    <t>Программное обеспечение "Сканер-ВС". Лицензия Enterprise включает компонент «Инспектор». Дополнительные активы к лицензии на 1 год (101-200)</t>
  </si>
  <si>
    <t>INSPECTOR-7-200-ADD-UP-E-F</t>
  </si>
  <si>
    <t>Программное обеспечение "Сканер-ВС". Лицензия Enterprise включает компонент «Инспектор». Дополнительные активы к лицензии на 1 год (51-100)</t>
  </si>
  <si>
    <t>INSPECTOR-7-100-ADD-UP-E-F</t>
  </si>
  <si>
    <t>Программное обеспечение "Сканер-ВС". Лицензия Enterprise включает компонент «Инспектор». Дополнительные активы к лицензии на 1 год (1-50)</t>
  </si>
  <si>
    <t>INSPECTOR-7-50-ADD-UP-E-F</t>
  </si>
  <si>
    <t>Программное средство "Сканер-ВС". Лицензия включает компонент «Инспектор». НПЕШ.00606-01. Продление лицензии Enterprise без ограничений по количеству активов на 1 год (рег. № 231)</t>
  </si>
  <si>
    <t>Программное средство "Сканер-ВС". Лицензия включает компонент «Инспектор». НПЕШ.00606-01. Продление лицензии Enterprise на 8192 активов на 1 год (рег. № 231)</t>
  </si>
  <si>
    <t>Программное средство "Сканер-ВС". Лицензия включает компонент «Инспектор». НПЕШ.00606-01. Продление лицензии Enterprise на 4096 активов на 1 год (рег. № 231)</t>
  </si>
  <si>
    <t>Программное средство "Сканер-ВС". Лицензия включает компонент «Инспектор». НПЕШ.00606-01. Продление лицензии Enterprise на 2048 активов на 1 год (рег. № 231)</t>
  </si>
  <si>
    <t>Программное средство "Сканер-ВС". Лицензия включает компонент «Инспектор». НПЕШ.00606-01. Продление лицензии Enterprise на 1024 активов на 1 год (рег. № 231)</t>
  </si>
  <si>
    <t>Программное средство "Сканер-ВС". Лицензия включает компонент «Инспектор». НПЕШ.00606-01. Продление лицензии Enterprise на 128 активов на 1 год (рег. № 231)</t>
  </si>
  <si>
    <t>INSPECTOR-VS-7-128-UP-E-F</t>
  </si>
  <si>
    <t>Программное средство "Сканер-ВС". Лицензия включает компонент «Инспектор». НПЕШ.00606-01. Продление лицензии Enterprise на 64 активов на 1 год (рег. № 231)</t>
  </si>
  <si>
    <t>INSPECTOR-VS-7-64-UP-E-F</t>
  </si>
  <si>
    <t>Программное средство "Сканер-ВС". Лицензия включает компонент «Инспектор». НПЕШ.00606-01. Продление лицензии Enterprise на 32 активов на 1 год (рег. № 231)</t>
  </si>
  <si>
    <t>INSPECTOR-VS-7-32-UP-E-F</t>
  </si>
  <si>
    <t>Программное средство "Сканер-ВС". Лицензия включает компонент «Инспектор». НПЕШ.00606-01. Продление лицензии Enterprise на 16 активов на 1 год (рег. № 231)</t>
  </si>
  <si>
    <t>INSPECTOR-VS-7-16-UP-E-F</t>
  </si>
  <si>
    <t>Программное средство "Сканер-ВС". Лицензия включает компонент «Инспектор». НПЕШ.00606-01. Продление лицензии Enterprise на 8 активов на 1 год (рег. № 231)</t>
  </si>
  <si>
    <t>INSPECTOR-VS-7-8-UP-E-F</t>
  </si>
  <si>
    <t>INSPECTOR-7-500-ADD-E-F</t>
  </si>
  <si>
    <t>Средство анализа защищенности «Сканер-ВС» включает компонент «Инспектор». НПЕШ.00606-01. Переход с 7-й версии Base на Enterprise. Лицензия на без ограничений по количеству активов (рег. № 231)</t>
  </si>
  <si>
    <t>INSPECTOR-VS-7-B/7-E-unl-F-UPP</t>
  </si>
  <si>
    <t>Средство анализа защищенности «Сканер-ВС» включает компонент «Инспектор». НПЕШ.00606-01. Переход с 7-й версии Base на Enterprise. Лицензия на 8192 активов (рег. № 231)</t>
  </si>
  <si>
    <t>INSPECTOR-VS-7-B/7-E-8192-F-UPP</t>
  </si>
  <si>
    <t>Средство анализа защищенности «Сканер-ВС» включает компонент «Инспектор». НПЕШ.00606-01. Переход с 7-й версии Base на Enterprise. Лицензия на 4096 активов (рег. № 231)</t>
  </si>
  <si>
    <t>INSPECTOR-VS-7-B/7-E-4096-F-UPP</t>
  </si>
  <si>
    <t>Средство анализа защищенности «Сканер-ВС» включает компонент «Инспектор». НПЕШ.00606-01. Переход с 7-й версии Base на Enterprise. Лицензия на 2048 активов (рег. № 231)</t>
  </si>
  <si>
    <t>INSPECTOR-VS-7-B/7-E-2048-F-UPP</t>
  </si>
  <si>
    <t>Средство анализа защищенности «Сканер-ВС» включает компонент «Инспектор». НПЕШ.00606-01. Переход с 7-й версии Base на Enterprise. Лицензия на 1024 активов (рег. № 231)</t>
  </si>
  <si>
    <t>INSPECTOR-VS-7-B/7-E-1024-F-UPP</t>
  </si>
  <si>
    <t>Средство анализа защищенности «Сканер-ВС» включает компонент «Инспектор». НПЕШ.00606-01. Переход с 7-й версии Base на Enterprise. Лицензия на 512 активов (рег. № 231)</t>
  </si>
  <si>
    <t>INSPECTOR-VS-7-B/7-E-512-F-UPP</t>
  </si>
  <si>
    <t>Средство анализа защищенности «Сканер-ВС» включает компонент «Инспектор». НПЕШ.00606-01. Переход с 7-й версии Base на Enterprise. Лицензия на 256 активов (рег. № 231)</t>
  </si>
  <si>
    <t>INSPECTOR-VS-7-B/7-E-256-F-UPP</t>
  </si>
  <si>
    <t>Средство анализа защищенности «Сканер-ВС» включает компонент «Инспектор». НПЕШ.00606-01. Переход с 7-й версии Base на Enterprise. Лицензия на 128 активов (рег. № 231)</t>
  </si>
  <si>
    <t>INSPECTOR-VS-7-B/7-E-128-F-UPP</t>
  </si>
  <si>
    <t>Средство анализа защищенности «Сканер-ВС» включает компонент «Инспектор». НПЕШ.00606-01. Переход с 7-й версии Base на Enterprise. Лицензия на 64 активов (рег. № 231)</t>
  </si>
  <si>
    <t>INSPECTOR-VS-7-B/7-E-64-F-UPP</t>
  </si>
  <si>
    <t>Средство анализа защищенности «Сканер-ВС» включает компонент «Инспектор». НПЕШ.00606-01. Переход с 7-й версии Base на Enterprise. Лицензия на 32 активов (рег. № 231)</t>
  </si>
  <si>
    <t>INSPECTOR-VS-7-B/7-E-32-F-UPP</t>
  </si>
  <si>
    <t>Средство анализа защищенности «Сканер-ВС» включает компонент «Инспектор». НПЕШ.00606-01. Переход с 7-й версии Base на Enterprise. Лицензия на 16 активов (рег. № 231)</t>
  </si>
  <si>
    <t>INSPECTOR-VS-7-B/7-E-16-F-UPP</t>
  </si>
  <si>
    <t>Средство анализа защищенности «Сканер-ВС» включает компонент «Инспектор». НПЕШ.00606-01. Переход с 7-й версии Base на Enterprise. Лицензия на 8 активов (рег. № 231)</t>
  </si>
  <si>
    <t>INSPECTOR-VS-7-B/7-E-08-F-UPP</t>
  </si>
  <si>
    <t>Программное обеспечение "Сканер-ВС". Лицензия Enterprise включает компонент «Инспектор» без ограничений по количеству активов на 1 год (рег. № 231)</t>
  </si>
  <si>
    <t>Программное обеспечение "Сканер-ВС". Лицензия Enterprise включает компонент «Инспектор» на 8192 активов на 1 год (рег. № 231)</t>
  </si>
  <si>
    <t>Программное обеспечение "Сканер-ВС". Лицензия Enterprise включает компонент «Инспектор» на 4096 активов на 1 год (рег. № 231)</t>
  </si>
  <si>
    <t>Программное обеспечение "Сканер-ВС". Лицензия Enterprise включает компонент «Инспектор» на 2048 активов на 1 год (рег. № 231)</t>
  </si>
  <si>
    <t>Программное обеспечение "Сканер-ВС". Лицензия Enterprise включает компонент «Инспектор» на 1024 активов на 1 год (рег. № 231)</t>
  </si>
  <si>
    <t>Программное обеспечение "Сканер-ВС". Лицензия Enterprise включает компонент «Инспектор» на 512 активов на 1 год (рег. № 231)</t>
  </si>
  <si>
    <t>Программное обеспечение "Сканер-ВС". Лицензия Enterprise включает компонент «Инспектор» на 256 активов на 1 год (рег. № 231)</t>
  </si>
  <si>
    <t>Программное обеспечение "Сканер-ВС". Лицензия Enterprise включает компонент «Инспектор» на 128 активов на 1 год (рег. № 231)</t>
  </si>
  <si>
    <t>INSPECTOR-7-128-E-F</t>
  </si>
  <si>
    <t>Программное обеспечение "Сканер-ВС". Лицензия Enterprise включает компонент «Инспектор» на 64 активов на 1 год (рег. № 231)</t>
  </si>
  <si>
    <t>INSPECTOR-7-64-E-F</t>
  </si>
  <si>
    <t>Программное обеспечение "Сканер-ВС". Лицензия Enterprise включает компонент «Инспектор» на 32 активов на 1 год (рег. № 231)</t>
  </si>
  <si>
    <t>INSPECTOR-7-32-E-F</t>
  </si>
  <si>
    <t>Программное обеспечение "Сканер-ВС". Лицензия Enterprise включает компонент «Инспектор» на 16 активов на 1 год (рег. № 231)</t>
  </si>
  <si>
    <t>INSPECTOR-7-16-E-F</t>
  </si>
  <si>
    <t>Программное обеспечение "Сканер-ВС". Лицензия Enterprise включает компонент «Инспектор» на 8 активов на 1 год (рег. № 231)</t>
  </si>
  <si>
    <t>INSPECTOR-7-8-E-F</t>
  </si>
  <si>
    <t xml:space="preserve">Техническая поддержка </t>
  </si>
  <si>
    <t xml:space="preserve">https://disk.yandex.ru/d/2uniZXQoALjbwA </t>
  </si>
  <si>
    <t>Расчет направляется только по итогам заполненной анкеты</t>
  </si>
  <si>
    <t xml:space="preserve">1. Лицензия на бумажном носителе
2. Сертификат ТП на бумажном носителе
3. Упаковка
4. Носитель c дистрибутивом и документацией 
5. Формуляр
6. Копия сертификата соответствия
7. Ведомость эксплуатационных </t>
  </si>
  <si>
    <t>Комплект поставки KOMRAD Enterprise SIEM:</t>
  </si>
  <si>
    <t>Дополнительно (НДС 22%)</t>
  </si>
  <si>
    <t>Техническая поддержка (НДС 22%)</t>
  </si>
  <si>
    <t xml:space="preserve"> Межсетевой экран и система обнаружения вторжений "Рубикон" (Мультипортовый)   (НДС 22%)</t>
  </si>
  <si>
    <t xml:space="preserve"> Межсетевой экран и система обнаружения вторжений "Рубикон" (Высокопроизводительный)  (НДС 22%)</t>
  </si>
  <si>
    <t xml:space="preserve"> Межсетевой экран и система обнаружения вторжений "Рубикон" (1U)  (НДС 22%)</t>
  </si>
  <si>
    <t xml:space="preserve"> Межсетевой экран и система обнаружения вторжений "Рубикон" (мини корпус) (НДС 22%)</t>
  </si>
  <si>
    <t xml:space="preserve">Комлект поставки: </t>
  </si>
  <si>
    <t xml:space="preserve">Примечание </t>
  </si>
  <si>
    <t>Годовая техническая поддержка 8х5, обращения по E-mail, телефон.</t>
  </si>
  <si>
    <t>Сертификат технической поддержки для анализатора исходых текстов программ «АК-ВС 3»для бессрочной лицензии на неограниченное количество доступных проектов (AK-VS3-lic-S)</t>
  </si>
  <si>
    <t>AK-VS3-lic-TSP</t>
  </si>
  <si>
    <t>Техническая поддержка для бессрочной лицензии (вкл. НДС 22%)</t>
  </si>
  <si>
    <t>Анализатор исходных текстов программ «АК-ВС 3». Лицензия на 1 язык, не входящий в основной или дополнительный перечень (рег. № 14300)</t>
  </si>
  <si>
    <t>AK-VS3-LANG-lic-dev</t>
  </si>
  <si>
    <t>Modula2, Pascal, Lua, 1С, Assembler (MASM), Ruby, Erlang, ADVPL, PLX, VHDL, Verilog, Rust, Scala, Kotlin, Closure, Swift.</t>
  </si>
  <si>
    <t>Анализатор исходных текстов программ «АК-ВС 3». Лицензия на 1 язык из дополнительного перечня (рег. № 14300)</t>
  </si>
  <si>
    <t>AK-VS3-LANG-lic-ext</t>
  </si>
  <si>
    <t>Дополнительные языки (без НДС)</t>
  </si>
  <si>
    <t xml:space="preserve">Лицензия для программного комплекса анализа безопасности программного кода "АК-ВС 3" на 1 год для 1 проекта; 
Проведение статического и динамического анализов исходных кодов программ;
Поддержка анализируемых языков: C/C++, Java, C#, PHP, Python, JavaScript, Go и Perl;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 </t>
  </si>
  <si>
    <t xml:space="preserve">Лицензия для программного комплекса анализа безопасности программного кода "АК-ВС 3" на неограниченное количество доступных проектов бессрочно; 
Проведение статического и динамического анализов исходных кодов программ;
Поддержка анализируемых языков: C/C++, Java, C#, PHP, Python, JavaScript, Go и Perl;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</t>
  </si>
  <si>
    <t>Анализатор исходных текстов программ «АК-ВС 3». Лицензия на неограниченное количество доступных проектов бессрочно (рег. № 14300)</t>
  </si>
  <si>
    <t>AK-VS3-lic-S</t>
  </si>
  <si>
    <t>Установочный комплект (НДС 22%)</t>
  </si>
  <si>
    <t>Лицензии (без НДС)</t>
  </si>
  <si>
    <t xml:space="preserve">Средство анализа защищенности «Сканер-ВС» 7 Enterprise включает компонент "Инспектор" . Сертификат ФСТЭК </t>
  </si>
  <si>
    <t xml:space="preserve">Средство анализа защищенности «Сканер-ВС» 7 включает компонент "Инспектор". Сертификат ФСТЭК </t>
  </si>
  <si>
    <t>Анализатор исходных текстов программ «АК-ВС 3» без сертфиката соответствия</t>
  </si>
  <si>
    <t>Анализатор исходных текстов программ «АК-ВС 3» без сертфиката соответствия.</t>
  </si>
  <si>
    <t>Средство анализа защищенности «Сканер-ВС». НПЕШ.00606-01. Продление лицензии на 8 IP адреса на 1 год (рег. № 231)</t>
  </si>
  <si>
    <t>Средство анализа защищенности «Сканер-ВС». Лицензия включает компонент «Инспектор». НПЕШ.00606-01. Лицензия на 8 IP адресов на 1 год c OC CH ALSE (рег. № 231)</t>
  </si>
  <si>
    <t>Средство анализа защищенности «Сканер-ВС». Лицензия включает компонент «Инспектор». НПЕШ.00606-01. Лицензия на 16 IP адресов на 1 год  c OC CH ALSE (рег. № 231)</t>
  </si>
  <si>
    <t>Средство анализа защищенности «Сканер-ВС». Лицензия включает компонент «Инспектор». НПЕШ.00606-01. Лицензия на 32 IP адреса на 1 год  c OC CH ALSE (рег. № 231)</t>
  </si>
  <si>
    <t>Средство анализа защищенности «Сканер-ВС». Лицензия включает компонент «Инспектор». НПЕШ.00606-01. Лицензия на 64 IP адреса на 1 год  c OC CH ALSE (рег. № 231)</t>
  </si>
  <si>
    <t>Средство анализа защищенности «Сканер-ВС». Лицензия включает компонент «Инспектор». НПЕШ.00606-01. Лицензия на 128 IP адресов на 1 год  c OC CH ALSE (рег. № 231)</t>
  </si>
  <si>
    <t>Средство анализа защищенности «Сканер-ВС». Лицензия включает компонент «Инспектор». НПЕШ.00606-01. Лицензия на 256 IP адресов на 1 год  c OC CH ALSE (рег. № 231)</t>
  </si>
  <si>
    <t>Средство анализа защищенности «Сканер-ВС». Лицензия включает компонент «Инспектор». НПЕШ.00606-01. Лицензия на 512 IP адресов на 1 год  c OC CH ALSE (рег. № 231)</t>
  </si>
  <si>
    <t>Средство анализа защищенности «Сканер-ВС». Лицензия включает компонент «Инспектор». НПЕШ.00606-01. Лицензия на 1024 IP адреса на 1 год  c OC CH ALSE (рег. № 231)</t>
  </si>
  <si>
    <t>Средство анализа защищенности «Сканер-ВС». Лицензия включает компонент «Инспектор». НПЕШ.00606-01. Лицензия на 2048 IP адреса на 1 год  c OC CH ALSE (рег. № 231)</t>
  </si>
  <si>
    <t>Средство анализа защищенности «Сканер-ВС». Лицензия включает компонент «Инспектор». НПЕШ.00606-01. Лицензия на 4096 IP адреса на 1 год  c OC CH ALSE (рег. № 231)</t>
  </si>
  <si>
    <t>Средство анализа защищенности «Сканер-ВС». Лицензия включает компонент «Инспектор». НПЕШ.00606-01. Лицензия на 8192 IP адреса на 1 год  c OC CH ALSE (рег. № 231)</t>
  </si>
  <si>
    <r>
      <t xml:space="preserve">Лицензия программного комплекса анализа безопасности программного кода "АК-ВС 3" на 6 месяцев для 1 проекта. Без возможности продления;
Проведение статического и динамического анализов исходных кодов программ;
Поддержка анализируемых языков: C/C++;
Соответствует требованиям национального стандарта ГОСТ Р 71207-2024;
Соответствует требованиям Методики выявления уязвимостей и НДВ в ПО (утв. ФСТЭК России 25.12.2020) 
</t>
    </r>
    <r>
      <rPr>
        <b/>
        <sz val="9"/>
        <color theme="1"/>
        <rFont val="Microsoft Tai Le"/>
        <family val="2"/>
      </rPr>
      <t xml:space="preserve">(только под конфу) </t>
    </r>
  </si>
  <si>
    <t>от 1 750 000,00 до 
3 000 000,00 ₽</t>
  </si>
  <si>
    <t>Перечень языков обсуждается индивидуально
(цена зависит от языка программирования и технических требований)</t>
  </si>
  <si>
    <t>Партнеская скидка распространяется на Средство анализа защищенности «Сканер-ВС»</t>
  </si>
  <si>
    <t>Партнеская скидка распространяется на Средство анализа защищенности «Сканер-ВС» лицензия включает компонент «Инспектор»</t>
  </si>
  <si>
    <t xml:space="preserve">Две электронные ссылки:
1. Лицензия
2. Сертификат ТП 
4. Дистрибутив и документация
5. Формуляр
6. Копия сертификата соответствия
7. Ведомость эксплуатационных 
</t>
  </si>
  <si>
    <r>
      <t xml:space="preserve">переход на лицензию ПО "АК-ВС 3" на 1 год. 
1 год технической поддержки
</t>
    </r>
    <r>
      <rPr>
        <b/>
        <sz val="8"/>
        <color theme="1"/>
        <rFont val="Microsoft Tai Le"/>
        <family val="2"/>
      </rPr>
      <t xml:space="preserve">в случае обновления АК-ВС 3 МО до обновленной версии - будет производиться полная поставка с новым серийным номером. </t>
    </r>
  </si>
  <si>
    <t>Программное обеспечение «Анализатор исходных текстов программ «АК-ВС 3» НПЕШ.00707-23. Продление лицензии на 1 проект сроком на 1 год, версия с сертификатом Минобороны России (рег. № 31076)</t>
  </si>
  <si>
    <t>AK-VS-2UPP3-MO</t>
  </si>
  <si>
    <t>Переход с АК-ВС 2 на АК-ВС 3 (без НДС)</t>
  </si>
  <si>
    <t>Анализатор исходных текстов программ «АК-ВС 3». Лицензия на 1 язык из дополнительного перечня (рег. № 31076)</t>
  </si>
  <si>
    <t>AK-VS3-LANG-lic-ext-МО</t>
  </si>
  <si>
    <t>Программное обеспечение «Анализатор исходных текстов программ «АК-ВС 3» НПЕШ.00707-23. Продление лицензии права использования 1 дополнительного проекта  на 1 год, версия с сертификатом Минобороны России (рег. № 31076)</t>
  </si>
  <si>
    <t>AK-VS3-UPP-prj-А-MO</t>
  </si>
  <si>
    <t>Программное обеспечение «Анализатор исходных текстов программ «АК-ВС 3» НПЕШ.00707-23. Продление лицензии на неограниченное количество проектов на 1 год, версия с сертификатом Минобороны России  (рег. № 31076)</t>
  </si>
  <si>
    <t>АК-VS3-UPP-Lic-Unl-MO</t>
  </si>
  <si>
    <t>Программное обеспечение «Анализатор исходных текстов программ «АК-ВС 3» НПЕШ.00707-23. Продление лицензии на 5 проектов на 1 год, версия с сертификатом Минобороны России (рег. № 31076)</t>
  </si>
  <si>
    <t>АК-VS3-UPP-Lic-5-MO</t>
  </si>
  <si>
    <t>АК-VS3-UPP-Lic-1-MO</t>
  </si>
  <si>
    <t>Лицензия для программного комплекса анализа безопасности программного кода "АК-ВС 3" для 1 проекта. 
Поддержка анализируемых языков: C/C++, Java, C#, PHP, Python, JavaScript, Go и Perl.</t>
  </si>
  <si>
    <t>Программное обеспечение «Анализатор исходных текстов программ «АК-ВС 3» НПЕШ.00707-23. Лицензия на одновременное использование 1 дополнительного проекта «АК-ВС 3» НПЕШ.00707-23, версия с сертификатом Минобороны России (рег. № 31076)</t>
  </si>
  <si>
    <t>AK-VS3-lic-prj-MO</t>
  </si>
  <si>
    <t>Лицензия для программного комплекса анализа безопасности программного кода "АК-ВС 3" на 1 год для неограниченного количества проектов. 
Поддержка анализируемых языков: C/C++, Java, C#, PHP, Python, JavaScript, Go и Perl.</t>
  </si>
  <si>
    <t>Программное обеспечение «Анализатор исходных текстов программ «АК-ВС 3» НПЕШ.00707-23. Лицензия на неограниченное количество одновременно выполняемых проектов сроком на 1 год, версия с сертификатом Минобороны России (рег. № 31076)</t>
  </si>
  <si>
    <t>AK-VS3-lic-Unl-MO</t>
  </si>
  <si>
    <t>Лицензия для программного комплекса анализа безопасности программного кода "АК-ВС 3" на 1 год для 5 проектов. 
Поддержка анализируемых языков: C/C++, Java, C#, PHP, Python, JavaScript, Go и Perl.</t>
  </si>
  <si>
    <t xml:space="preserve">Программное обеспечение «Анализатор исходных текстов программ «АК-ВС 3» НПЕШ.00707-23. Лицензия на 5 одновременно выполняемых проектов сроком на 1 год, версия с сертификатом Минобороны России (рег. № 31076) </t>
  </si>
  <si>
    <t>AK-VS3-lic-5-MO</t>
  </si>
  <si>
    <t>Лицензия для программного комплекса анализа безопасности программного кода "АК-ВС 3" на 1 год для 1 проекта. 
Поддержка анализируемых языков: C/C++, Java, C#, PHP, Python, JavaScript, Go и Perl.</t>
  </si>
  <si>
    <t>Программное обеспечение «Анализатор исходных текстов программ «АК-ВС 3» НПЕШ.00707-23. Лицензия на 1 проект сроком на 1 год, версия с сертификатом Минобороны России (рег. № 31076)</t>
  </si>
  <si>
    <t>AK-VS3-lic-1-MO</t>
  </si>
  <si>
    <t>Анализатор исходных текстов программ «АК-ВС 3» сертификатом МО РФ</t>
  </si>
  <si>
    <t>Техническая поддержка уровня "Стандарт" - 20% от стоимость лицензии (РРЦ)
Техническая поддержка уровня "Расширенный" - 40% от стоимость лицензии (РРЦ)</t>
  </si>
  <si>
    <t xml:space="preserve">1. Лицензия на бумажном носителе
2. Упаковка
3. Носитель c дистрибутивом и документацией 
4. Формуляр
5. Ведомость эксплуатационных </t>
  </si>
  <si>
    <t>Прайс-лист на KOMRAD Enterprise SIEM. Расчет для конечных заказчиков предоставляется по согласованию с вендором на основании заполненной анкеты:</t>
  </si>
  <si>
    <t>Программное средство "Сканер-ВС". Лицензия включает компонент «Инспектор». НПЕШ.00606-01. Продление лицензии Enterprise на 512 активов на 1 год (рег. № 231)</t>
  </si>
  <si>
    <t>INSPECTOR-VS-7-512-UP-E-F</t>
  </si>
  <si>
    <t>Программное средство "Сканер-ВС". Лицензия включает компонент «Инспектор». НПЕШ.00606-01. Продление лицензии Enterprise на 256 активов на 1 год (рег. № 231)</t>
  </si>
  <si>
    <t>INSPECTOR-VS-7-256-UP-E-F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</si>
</sst>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Microsoft Tai Le"/>
      <family val="2"/>
    </font>
    <font>
      <sz val="9"/>
      <color theme="1"/>
      <name val="Microsoft Tai Le"/>
      <family val="2"/>
    </font>
    <font>
      <sz val="7.5"/>
      <color theme="1"/>
      <name val="Microsoft Tai Le"/>
      <family val="2"/>
    </font>
    <font>
      <b/>
      <sz val="9"/>
      <color theme="1"/>
      <name val="Microsoft Tai Le"/>
      <family val="2"/>
    </font>
    <font>
      <b/>
      <sz val="11"/>
      <color theme="0"/>
      <name val="Microsoft Tai Le"/>
      <family val="2"/>
    </font>
    <font>
      <sz val="11"/>
      <color theme="1"/>
      <name val="Microsoft Tai Le"/>
      <family val="2"/>
    </font>
    <font>
      <b/>
      <sz val="14"/>
      <color theme="0"/>
      <name val="Microsoft Tai Le"/>
      <family val="2"/>
    </font>
    <font>
      <b/>
      <sz val="10"/>
      <color theme="0"/>
      <name val="Microsoft Tai Le"/>
      <family val="2"/>
    </font>
    <font>
      <u/>
      <sz val="11"/>
      <color theme="10"/>
      <name val="Calibri"/>
      <family val="2"/>
      <scheme val="minor"/>
    </font>
    <font>
      <b/>
      <i/>
      <sz val="22"/>
      <color theme="1" tint="0.249977111117893"/>
      <name val="Calibri"/>
      <family val="2"/>
      <charset val="204"/>
      <scheme val="minor"/>
    </font>
    <font>
      <sz val="9"/>
      <name val="Microsoft Tai Le"/>
      <family val="2"/>
    </font>
    <font>
      <b/>
      <sz val="12"/>
      <color theme="0"/>
      <name val="Microsoft Tai Le"/>
      <family val="2"/>
    </font>
    <font>
      <sz val="10"/>
      <name val="Microsoft Tai Le"/>
      <family val="2"/>
    </font>
    <font>
      <b/>
      <sz val="9"/>
      <name val="Microsoft Tai Le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Microsoft Tai Le"/>
      <family val="2"/>
    </font>
    <font>
      <b/>
      <sz val="16"/>
      <color theme="1"/>
      <name val="Microsoft Tai Le"/>
      <family val="2"/>
    </font>
    <font>
      <b/>
      <sz val="9"/>
      <color theme="0"/>
      <name val="Microsoft Tai Le"/>
      <family val="2"/>
    </font>
    <font>
      <sz val="11"/>
      <color theme="1"/>
      <name val="Calibri"/>
      <family val="2"/>
      <scheme val="minor"/>
    </font>
    <font>
      <sz val="8"/>
      <color theme="1"/>
      <name val="Microsoft Tai Le"/>
      <family val="2"/>
    </font>
    <font>
      <b/>
      <sz val="8"/>
      <color theme="1"/>
      <name val="Microsoft Tai Le"/>
      <family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" fillId="0" borderId="0"/>
    <xf numFmtId="44" fontId="22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0" xfId="0" applyFont="1" applyAlignment="1">
      <alignment wrapText="1"/>
    </xf>
    <xf numFmtId="164" fontId="0" fillId="0" borderId="0" xfId="0" applyNumberFormat="1"/>
    <xf numFmtId="0" fontId="0" fillId="7" borderId="1" xfId="0" applyFill="1" applyBorder="1"/>
    <xf numFmtId="0" fontId="11" fillId="7" borderId="1" xfId="3" applyFill="1" applyBorder="1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7" borderId="1" xfId="3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0" fillId="7" borderId="1" xfId="0" applyFont="1" applyFill="1" applyBorder="1" applyAlignment="1">
      <alignment horizontal="center" vertical="center" wrapText="1"/>
    </xf>
    <xf numFmtId="44" fontId="4" fillId="4" borderId="1" xfId="5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6" fillId="0" borderId="0" xfId="3" applyFont="1" applyAlignment="1">
      <alignment wrapText="1"/>
    </xf>
    <xf numFmtId="0" fontId="11" fillId="5" borderId="0" xfId="3" quotePrefix="1" applyFill="1" applyAlignment="1">
      <alignment horizontal="left"/>
    </xf>
    <xf numFmtId="0" fontId="1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25" fillId="0" borderId="0" xfId="0" applyFont="1" applyAlignment="1"/>
    <xf numFmtId="0" fontId="9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0" fillId="0" borderId="4" xfId="0" applyBorder="1"/>
    <xf numFmtId="0" fontId="9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</cellXfs>
  <cellStyles count="6">
    <cellStyle name="Гиперссылка" xfId="3" builtinId="8"/>
    <cellStyle name="Денежный" xfId="5" builtinId="4"/>
    <cellStyle name="Денежный 3" xfId="1" xr:uid="{00000000-0005-0000-0000-000001000000}"/>
    <cellStyle name="Обычный" xfId="0" builtinId="0"/>
    <cellStyle name="Обычный 3" xfId="2" xr:uid="{00000000-0005-0000-0000-000003000000}"/>
    <cellStyle name="Обычный 3 2" xfId="4" xr:uid="{D19E644C-70F7-403E-B96C-06BA0A343459}"/>
  </cellStyles>
  <dxfs count="0"/>
  <tableStyles count="0" defaultTableStyle="TableStyleMedium2" defaultPivotStyle="PivotStyleLight16"/>
  <colors>
    <mruColors>
      <color rgb="FFFF3300"/>
      <color rgb="FFFF0000"/>
      <color rgb="FFE2E2E2"/>
      <color rgb="FFFFEBEF"/>
      <color rgb="FF7C00A8"/>
      <color rgb="FFCC0000"/>
      <color rgb="FFFA694C"/>
      <color rgb="FF777777"/>
      <color rgb="FFFFD5D5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180975</xdr:rowOff>
    </xdr:from>
    <xdr:to>
      <xdr:col>6</xdr:col>
      <xdr:colOff>152400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C7A69B0-9087-489F-8AF7-756BA9F2B1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180975"/>
          <a:ext cx="2847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2;&#1081;&#1089;_&#1074;&#1089;&#1077;_&#1087;&#1088;&#1086;&#1076;&#1091;&#1082;&#1090;&#1099;_&#1053;&#1040;&#106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канер-ВС 5.0 МО"/>
      <sheetName val="Сканер-ВС Инспектор 5.0 МО"/>
      <sheetName val="Сканер-ВС 6.0 МО РФ"/>
      <sheetName val="Сканер-ВС Инспектор 6.0 МО РФ"/>
      <sheetName val="Сканер-ВС 7.0 BASE ФСТЭК"/>
      <sheetName val="Сканер-ВС 7.0 Enterprise"/>
      <sheetName val="Сканер-ВС Инспектор 7.0 ФСТЭК "/>
      <sheetName val="Комрад V4 МО"/>
      <sheetName val="Комрад V4.5 ФСТЭК"/>
      <sheetName val="Рубикон» НПЕШ.465614.005 ФСТЭК"/>
      <sheetName val="АК-ВС3 без сертификата"/>
      <sheetName val="АК-ВС3 МО РФ"/>
      <sheetName val="Генератор"/>
      <sheetName val="ПИК и ПИК Lite"/>
      <sheetName val="Пульсар"/>
      <sheetName val="Рубикон ОШ"/>
      <sheetName val="eSenesor"/>
      <sheetName val="Платформа Иридиу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C4">
            <v>66792</v>
          </cell>
        </row>
        <row r="5">
          <cell r="C5">
            <v>86020</v>
          </cell>
        </row>
        <row r="6">
          <cell r="C6">
            <v>121439.99999999999</v>
          </cell>
        </row>
        <row r="7">
          <cell r="C7">
            <v>155940</v>
          </cell>
        </row>
        <row r="8">
          <cell r="C8">
            <v>221259.99999999997</v>
          </cell>
        </row>
        <row r="9">
          <cell r="C9">
            <v>303485</v>
          </cell>
        </row>
        <row r="10">
          <cell r="C10">
            <v>452984.99999999994</v>
          </cell>
        </row>
        <row r="11">
          <cell r="C11">
            <v>766934.99999999988</v>
          </cell>
        </row>
        <row r="12">
          <cell r="C12">
            <v>1230385</v>
          </cell>
        </row>
        <row r="13">
          <cell r="C13">
            <v>1977884.9999999998</v>
          </cell>
        </row>
        <row r="14">
          <cell r="C14">
            <v>3771884.9999999995</v>
          </cell>
        </row>
        <row r="15">
          <cell r="C15">
            <v>5266885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Другая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6F3B55"/>
      </a:hlink>
      <a:folHlink>
        <a:srgbClr val="6F3B5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cs.etecs.ru/scann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cs.etecs.ru/scann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etecs.ru/scann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ocs.etecs.ru/scanne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2uniZXQoALjbwA" TargetMode="External"/><Relationship Id="rId1" Type="http://schemas.openxmlformats.org/officeDocument/2006/relationships/hyperlink" Target="https://disk.yandex.ru/d/2uniZXQoALjbw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18"/>
  <sheetViews>
    <sheetView tabSelected="1" zoomScale="80" zoomScaleNormal="80" workbookViewId="0">
      <selection activeCell="L4" sqref="L4:P5"/>
    </sheetView>
  </sheetViews>
  <sheetFormatPr defaultRowHeight="14.5" x14ac:dyDescent="0.35"/>
  <cols>
    <col min="2" max="2" width="4.54296875" customWidth="1"/>
    <col min="16" max="16" width="51.36328125" customWidth="1"/>
  </cols>
  <sheetData>
    <row r="4" spans="2:16" x14ac:dyDescent="0.35">
      <c r="L4" s="43" t="s">
        <v>44</v>
      </c>
      <c r="M4" s="43"/>
      <c r="N4" s="43"/>
      <c r="O4" s="43"/>
      <c r="P4" s="43"/>
    </row>
    <row r="5" spans="2:16" x14ac:dyDescent="0.35">
      <c r="L5" s="43"/>
      <c r="M5" s="43"/>
      <c r="N5" s="43"/>
      <c r="O5" s="43"/>
      <c r="P5" s="43"/>
    </row>
    <row r="7" spans="2:16" s="24" customFormat="1" ht="20.25" customHeight="1" x14ac:dyDescent="0.35">
      <c r="B7" s="42" t="s">
        <v>266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2:16" s="24" customFormat="1" ht="20.25" customHeight="1" x14ac:dyDescent="0.35">
      <c r="B8" s="42" t="s">
        <v>267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2:16" s="24" customFormat="1" ht="20.25" customHeight="1" x14ac:dyDescent="0.35">
      <c r="B9" s="42" t="s">
        <v>636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2:16" s="24" customFormat="1" ht="20.25" customHeight="1" x14ac:dyDescent="0.35">
      <c r="B10" s="42" t="s">
        <v>635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2:16" ht="20.25" customHeight="1" x14ac:dyDescent="0.35">
      <c r="B11" s="42" t="s">
        <v>132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2:16" ht="20.25" customHeight="1" x14ac:dyDescent="0.35">
      <c r="B12" s="42" t="s">
        <v>119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2:16" ht="20.25" customHeight="1" x14ac:dyDescent="0.35">
      <c r="B13" s="42" t="s">
        <v>638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2:16" ht="20.25" customHeight="1" x14ac:dyDescent="0.35">
      <c r="B14" s="42" t="s">
        <v>682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2:16" ht="20.25" customHeight="1" x14ac:dyDescent="0.35">
      <c r="B15" s="42" t="s">
        <v>29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2:16" ht="20.25" customHeight="1" x14ac:dyDescent="0.35">
      <c r="B16" s="42" t="s">
        <v>43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2:16" ht="20.25" customHeight="1" x14ac:dyDescent="0.35">
      <c r="B17" s="42" t="s">
        <v>52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2:16" x14ac:dyDescent="0.35">
      <c r="B18" s="42" t="s">
        <v>385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</sheetData>
  <mergeCells count="13">
    <mergeCell ref="B18:P18"/>
    <mergeCell ref="B17:P17"/>
    <mergeCell ref="B16:P16"/>
    <mergeCell ref="L4:P5"/>
    <mergeCell ref="B15:P15"/>
    <mergeCell ref="B11:P11"/>
    <mergeCell ref="B12:P12"/>
    <mergeCell ref="B13:P13"/>
    <mergeCell ref="B7:P7"/>
    <mergeCell ref="B8:P8"/>
    <mergeCell ref="B9:P9"/>
    <mergeCell ref="B10:P10"/>
    <mergeCell ref="B14:P14"/>
  </mergeCells>
  <hyperlinks>
    <hyperlink ref="B12" location="'Рубикон-А ФСТЭК'!A1" display="'Рубикон-А ФСТЭК'!A1" xr:uid="{00000000-0004-0000-0000-00000E000000}"/>
    <hyperlink ref="B15" location="Генератор!A1" display="Генератор!A1" xr:uid="{00000000-0004-0000-0000-000013000000}"/>
    <hyperlink ref="B16" location="'ПИК и ПИК Lite'!A1" display="'ПИК и ПИК Lite'!A1" xr:uid="{00000000-0004-0000-0000-000015000000}"/>
    <hyperlink ref="B17" location="Пульсар!A1" display="Пульсар!A1" xr:uid="{00000000-0004-0000-0000-000016000000}"/>
    <hyperlink ref="B13" location="'АК-ВС 2'!A1" display="'АК-ВС 2'!A1" xr:uid="{D8042B3D-1352-4312-AF40-19C7F55D6D4A}"/>
    <hyperlink ref="B13:P13" location="'АК-ВС3 без сертификата'!A1" display="Анализатор исходных текстов программ «АК-ВС 3». " xr:uid="{C03093A5-244B-4F95-AEC8-303CB907E0A4}"/>
    <hyperlink ref="B12:P12" location="'Рубикон» НПЕШ.465614.005 ФСТЭК'!A1" display="Межсетевой экран и система обнаружения вторжений «Рубикон» НПЕШ.465614.005" xr:uid="{6D764D2D-A039-413A-B820-C0F3C7124783}"/>
    <hyperlink ref="B15:P15" location="Генератор!A1" display="Программный генератор паролей &quot;Генератор&quot;. Сертификат МО РФ" xr:uid="{DA9AA21B-B255-4931-8431-D22083073E1C}"/>
    <hyperlink ref="B16:P16" location="'ПИК и ПИК Lite'!A1" display="Программа инспекционного контроля &quot;ПИК-Эшелон&quot;и &quot;ПИК-Эшелон&quot; версия Lite. Сертификат МО РФ" xr:uid="{D269CE75-6A7C-4C59-A47D-029C4E8F3FFF}"/>
    <hyperlink ref="B17:P17" location="Пульсар!A1" display="Генератор шума &quot;Пульсар&quot;. Сертификат ФСТЭК / МО РФ" xr:uid="{A774DDD6-B331-41E5-B32D-2E689A8736D0}"/>
    <hyperlink ref="B7" location="'Сканер-ВС 7.0 BASE ФСТЭК'!A1" display="Средство анализа защищенности «Сканер-ВС» 7 BASE. Сертификат ФСТЭК " xr:uid="{0B212702-99A7-45DA-9B59-679520802308}"/>
    <hyperlink ref="B8" location="'Сканер-ВС 7.0 Enterprise'!A1" display="Средство анализа защищенности «Сканер-ВС» 7 BASE Инспектор. Сертификат ФСТЭК " xr:uid="{DE6097FD-B82D-4DF6-BA70-483FC3398557}"/>
    <hyperlink ref="B9" location="'Сканер-ВС Инспектор 7.0 ФСТЭК '!A1" display="Средство анализа защищенности «Сканер-ВС» 7 BASE Инспектор. Сертификат ФСТЭК " xr:uid="{80AFAF49-69F8-41DA-B6D1-6EC21813F00D}"/>
    <hyperlink ref="B10" location="'Сканер-ВС7 Enterprise Инспектор'!A1" display="Средство анализа защищенности «Сканер-ВС» 7 Enterprise включает компонент &quot;Инспектор&quot; . Сертификат ФСТЭК " xr:uid="{38A253D5-AABA-44BD-AAFA-CD078054C869}"/>
    <hyperlink ref="B11:P11" location="'Комрад V4.5 ФСТЭК'!A1" display="Программный комплекс «KOMRAD Enterprise SIEM» V4.5 . Сертификат ФСТЭК России" xr:uid="{02C84358-278D-4A6B-96E5-1C2B330D9476}"/>
    <hyperlink ref="B18:P18" location="'Рубикон ОШ'!A1" display="ПАК КП ПАВ «Рубикон» с функцией однонаправленного шлюза" xr:uid="{5DBD9B1D-48AE-43CF-9A0F-7D6558C41CE9}"/>
    <hyperlink ref="B14:P14" location="'АК-ВС3 МО РФ'!A1" display="Анализатор исходных текстов программ «АК-ВС 3» сертификатом МО РФ" xr:uid="{46459815-B4D5-4C41-ACB4-DC781C69333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E4C4-48CB-4B95-BACB-C576E6DE082D}">
  <sheetPr>
    <tabColor theme="9" tint="0.59999389629810485"/>
  </sheetPr>
  <dimension ref="A1:D8"/>
  <sheetViews>
    <sheetView zoomScaleNormal="100" workbookViewId="0">
      <pane ySplit="2" topLeftCell="A3" activePane="bottomLeft" state="frozen"/>
      <selection pane="bottomLeft" activeCell="C10" sqref="C10"/>
    </sheetView>
  </sheetViews>
  <sheetFormatPr defaultColWidth="9.453125" defaultRowHeight="15.5" x14ac:dyDescent="0.45"/>
  <cols>
    <col min="1" max="1" width="26.453125" style="25" customWidth="1"/>
    <col min="2" max="2" width="60" style="25" customWidth="1"/>
    <col min="3" max="3" width="14.54296875" style="25" customWidth="1"/>
    <col min="4" max="4" width="66.453125" style="25" customWidth="1"/>
    <col min="5" max="16384" width="9.453125" style="25"/>
  </cols>
  <sheetData>
    <row r="1" spans="1:4" ht="19.5" customHeight="1" x14ac:dyDescent="0.45">
      <c r="A1" s="68" t="s">
        <v>29</v>
      </c>
      <c r="B1" s="68"/>
      <c r="C1" s="68"/>
      <c r="D1" s="68"/>
    </row>
    <row r="2" spans="1:4" s="7" customFormat="1" x14ac:dyDescent="0.35">
      <c r="A2" s="6" t="s">
        <v>73</v>
      </c>
      <c r="B2" s="6" t="s">
        <v>74</v>
      </c>
      <c r="C2" s="6" t="s">
        <v>75</v>
      </c>
      <c r="D2" s="6" t="s">
        <v>0</v>
      </c>
    </row>
    <row r="3" spans="1:4" ht="15.75" customHeight="1" x14ac:dyDescent="0.45">
      <c r="A3" s="69" t="s">
        <v>634</v>
      </c>
      <c r="B3" s="69"/>
      <c r="C3" s="69"/>
      <c r="D3" s="69"/>
    </row>
    <row r="4" spans="1:4" ht="25.5" customHeight="1" x14ac:dyDescent="0.45">
      <c r="A4" s="14" t="s">
        <v>21</v>
      </c>
      <c r="B4" s="14" t="s">
        <v>22</v>
      </c>
      <c r="C4" s="15">
        <v>29701</v>
      </c>
      <c r="D4" s="5" t="s">
        <v>124</v>
      </c>
    </row>
    <row r="5" spans="1:4" ht="15.75" customHeight="1" x14ac:dyDescent="0.45">
      <c r="A5" s="69" t="s">
        <v>633</v>
      </c>
      <c r="B5" s="69"/>
      <c r="C5" s="69"/>
      <c r="D5" s="69"/>
    </row>
    <row r="6" spans="1:4" ht="25.5" customHeight="1" x14ac:dyDescent="0.45">
      <c r="A6" s="14" t="s">
        <v>23</v>
      </c>
      <c r="B6" s="14" t="s">
        <v>24</v>
      </c>
      <c r="C6" s="15">
        <v>1708</v>
      </c>
      <c r="D6" s="5" t="s">
        <v>25</v>
      </c>
    </row>
    <row r="7" spans="1:4" ht="15.75" customHeight="1" x14ac:dyDescent="0.45">
      <c r="A7" s="69" t="s">
        <v>4</v>
      </c>
      <c r="B7" s="69"/>
      <c r="C7" s="69"/>
      <c r="D7" s="69"/>
    </row>
    <row r="8" spans="1:4" ht="25" x14ac:dyDescent="0.45">
      <c r="A8" s="14" t="s">
        <v>26</v>
      </c>
      <c r="B8" s="14" t="s">
        <v>27</v>
      </c>
      <c r="C8" s="15">
        <v>8910</v>
      </c>
      <c r="D8" s="5" t="s">
        <v>28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8E96-7AAD-47C8-8FE9-DEB8C2A6EEC3}">
  <sheetPr>
    <tabColor theme="9" tint="0.59999389629810485"/>
  </sheetPr>
  <dimension ref="A1:D12"/>
  <sheetViews>
    <sheetView zoomScaleNormal="100" workbookViewId="0">
      <pane ySplit="2" topLeftCell="A3" activePane="bottomLeft" state="frozen"/>
      <selection pane="bottomLeft" activeCell="D8" sqref="D8"/>
    </sheetView>
  </sheetViews>
  <sheetFormatPr defaultColWidth="9.453125" defaultRowHeight="15.5" x14ac:dyDescent="0.45"/>
  <cols>
    <col min="1" max="1" width="26.453125" style="25" customWidth="1"/>
    <col min="2" max="2" width="60" style="9" customWidth="1"/>
    <col min="3" max="3" width="14.54296875" style="25" customWidth="1"/>
    <col min="4" max="4" width="66.453125" style="25" customWidth="1"/>
    <col min="5" max="16384" width="9.453125" style="25"/>
  </cols>
  <sheetData>
    <row r="1" spans="1:4" ht="19.5" customHeight="1" x14ac:dyDescent="0.5">
      <c r="A1" s="70" t="s">
        <v>30</v>
      </c>
      <c r="B1" s="70"/>
      <c r="C1" s="70"/>
      <c r="D1" s="70"/>
    </row>
    <row r="2" spans="1:4" s="7" customFormat="1" x14ac:dyDescent="0.35">
      <c r="A2" s="6" t="s">
        <v>73</v>
      </c>
      <c r="B2" s="8" t="s">
        <v>74</v>
      </c>
      <c r="C2" s="6" t="s">
        <v>75</v>
      </c>
      <c r="D2" s="6" t="s">
        <v>0</v>
      </c>
    </row>
    <row r="3" spans="1:4" ht="15.75" customHeight="1" x14ac:dyDescent="0.45">
      <c r="A3" s="62" t="s">
        <v>3</v>
      </c>
      <c r="B3" s="62"/>
      <c r="C3" s="62"/>
      <c r="D3" s="62"/>
    </row>
    <row r="4" spans="1:4" ht="138" x14ac:dyDescent="0.45">
      <c r="A4" s="14" t="s">
        <v>31</v>
      </c>
      <c r="B4" s="14" t="s">
        <v>32</v>
      </c>
      <c r="C4" s="15">
        <v>75435</v>
      </c>
      <c r="D4" s="4" t="s">
        <v>125</v>
      </c>
    </row>
    <row r="5" spans="1:4" ht="138" x14ac:dyDescent="0.45">
      <c r="A5" s="14" t="s">
        <v>33</v>
      </c>
      <c r="B5" s="14" t="s">
        <v>121</v>
      </c>
      <c r="C5" s="15">
        <v>6284</v>
      </c>
      <c r="D5" s="4" t="s">
        <v>126</v>
      </c>
    </row>
    <row r="6" spans="1:4" ht="15.75" customHeight="1" x14ac:dyDescent="0.45">
      <c r="A6" s="62" t="s">
        <v>633</v>
      </c>
      <c r="B6" s="62"/>
      <c r="C6" s="62"/>
      <c r="D6" s="62"/>
    </row>
    <row r="7" spans="1:4" ht="25.5" customHeight="1" x14ac:dyDescent="0.45">
      <c r="A7" s="14" t="s">
        <v>34</v>
      </c>
      <c r="B7" s="14" t="s">
        <v>35</v>
      </c>
      <c r="C7" s="15">
        <v>1659.2</v>
      </c>
      <c r="D7" s="4" t="s">
        <v>37</v>
      </c>
    </row>
    <row r="8" spans="1:4" ht="25.5" customHeight="1" x14ac:dyDescent="0.45">
      <c r="A8" s="14" t="s">
        <v>36</v>
      </c>
      <c r="B8" s="14" t="s">
        <v>120</v>
      </c>
      <c r="C8" s="15">
        <v>890.6</v>
      </c>
      <c r="D8" s="4" t="s">
        <v>37</v>
      </c>
    </row>
    <row r="9" spans="1:4" ht="15.75" customHeight="1" x14ac:dyDescent="0.45">
      <c r="A9" s="62" t="s">
        <v>4</v>
      </c>
      <c r="B9" s="62"/>
      <c r="C9" s="62"/>
      <c r="D9" s="62"/>
    </row>
    <row r="10" spans="1:4" ht="25" x14ac:dyDescent="0.45">
      <c r="A10" s="14" t="s">
        <v>38</v>
      </c>
      <c r="B10" s="14" t="s">
        <v>39</v>
      </c>
      <c r="C10" s="15">
        <v>22629</v>
      </c>
      <c r="D10" s="5" t="s">
        <v>40</v>
      </c>
    </row>
    <row r="11" spans="1:4" ht="25" x14ac:dyDescent="0.45">
      <c r="A11" s="14" t="s">
        <v>53</v>
      </c>
      <c r="B11" s="14" t="s">
        <v>54</v>
      </c>
      <c r="C11" s="15">
        <v>1884</v>
      </c>
      <c r="D11" s="5" t="s">
        <v>55</v>
      </c>
    </row>
    <row r="12" spans="1:4" x14ac:dyDescent="0.45">
      <c r="A12" s="16"/>
      <c r="B12" s="17"/>
      <c r="C12" s="16"/>
      <c r="D12" s="16"/>
    </row>
  </sheetData>
  <mergeCells count="4">
    <mergeCell ref="A1:D1"/>
    <mergeCell ref="A3:D3"/>
    <mergeCell ref="A6:D6"/>
    <mergeCell ref="A9:D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C36F-643F-44ED-84FA-DDEFFC2690A2}">
  <sheetPr>
    <tabColor rgb="FFFFC000"/>
  </sheetPr>
  <dimension ref="A1:D3"/>
  <sheetViews>
    <sheetView zoomScaleNormal="100" workbookViewId="0">
      <pane ySplit="1" topLeftCell="A2" activePane="bottomLeft" state="frozen"/>
      <selection pane="bottomLeft" activeCell="B1" sqref="B1"/>
    </sheetView>
  </sheetViews>
  <sheetFormatPr defaultColWidth="9.453125" defaultRowHeight="15.5" x14ac:dyDescent="0.45"/>
  <cols>
    <col min="1" max="1" width="26.453125" style="25" customWidth="1"/>
    <col min="2" max="2" width="60" style="25" customWidth="1"/>
    <col min="3" max="3" width="16.1796875" style="25" customWidth="1"/>
    <col min="4" max="4" width="66.453125" style="25" customWidth="1"/>
    <col min="5" max="16384" width="9.453125" style="25"/>
  </cols>
  <sheetData>
    <row r="1" spans="1:4" x14ac:dyDescent="0.45">
      <c r="A1" s="8" t="s">
        <v>73</v>
      </c>
      <c r="B1" s="8" t="s">
        <v>74</v>
      </c>
      <c r="C1" s="8" t="s">
        <v>75</v>
      </c>
      <c r="D1" s="8" t="s">
        <v>0</v>
      </c>
    </row>
    <row r="2" spans="1:4" x14ac:dyDescent="0.45">
      <c r="A2" s="71" t="s">
        <v>408</v>
      </c>
      <c r="B2" s="72"/>
      <c r="C2" s="72"/>
      <c r="D2" s="73"/>
    </row>
    <row r="3" spans="1:4" x14ac:dyDescent="0.45">
      <c r="A3" s="14" t="s">
        <v>41</v>
      </c>
      <c r="B3" s="19" t="s">
        <v>42</v>
      </c>
      <c r="C3" s="3">
        <v>28670</v>
      </c>
      <c r="D3" s="18" t="s">
        <v>72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4832-65FC-4819-95EC-AAF229FD8E9B}">
  <sheetPr>
    <tabColor theme="9" tint="0.59999389629810485"/>
  </sheetPr>
  <dimension ref="A1:D4"/>
  <sheetViews>
    <sheetView zoomScaleNormal="100" workbookViewId="0">
      <pane ySplit="2" topLeftCell="A3" activePane="bottomLeft" state="frozen"/>
      <selection pane="bottomLeft" sqref="A1:D1"/>
    </sheetView>
  </sheetViews>
  <sheetFormatPr defaultColWidth="9.453125" defaultRowHeight="15.5" x14ac:dyDescent="0.45"/>
  <cols>
    <col min="1" max="1" width="26.453125" style="1" customWidth="1"/>
    <col min="2" max="2" width="60" style="1" customWidth="1"/>
    <col min="3" max="3" width="16.08984375" style="1" customWidth="1"/>
    <col min="4" max="4" width="66.453125" style="1" customWidth="1"/>
    <col min="5" max="16384" width="9.453125" style="1"/>
  </cols>
  <sheetData>
    <row r="1" spans="1:4" ht="19.5" customHeight="1" x14ac:dyDescent="0.45">
      <c r="A1" s="68" t="s">
        <v>385</v>
      </c>
      <c r="B1" s="68"/>
      <c r="C1" s="68"/>
      <c r="D1" s="68"/>
    </row>
    <row r="2" spans="1:4" x14ac:dyDescent="0.45">
      <c r="A2" s="8" t="s">
        <v>73</v>
      </c>
      <c r="B2" s="8" t="s">
        <v>74</v>
      </c>
      <c r="C2" s="8" t="s">
        <v>75</v>
      </c>
      <c r="D2" s="8" t="s">
        <v>0</v>
      </c>
    </row>
    <row r="3" spans="1:4" x14ac:dyDescent="0.45">
      <c r="A3" s="71" t="s">
        <v>408</v>
      </c>
      <c r="B3" s="72"/>
      <c r="C3" s="72"/>
      <c r="D3" s="73"/>
    </row>
    <row r="4" spans="1:4" ht="37.5" x14ac:dyDescent="0.45">
      <c r="A4" s="14" t="s">
        <v>384</v>
      </c>
      <c r="B4" s="19" t="s">
        <v>383</v>
      </c>
      <c r="C4" s="3">
        <v>903960.7</v>
      </c>
      <c r="D4" s="18"/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F289-F48D-4614-AA80-16840D95B9A2}">
  <sheetPr>
    <tabColor rgb="FFC00000"/>
  </sheetPr>
  <dimension ref="A1:F104"/>
  <sheetViews>
    <sheetView zoomScale="85" zoomScaleNormal="85" workbookViewId="0">
      <selection sqref="A1:D1"/>
    </sheetView>
  </sheetViews>
  <sheetFormatPr defaultRowHeight="14.5" x14ac:dyDescent="0.35"/>
  <cols>
    <col min="1" max="1" width="31.08984375" customWidth="1"/>
    <col min="2" max="2" width="69.453125" customWidth="1"/>
    <col min="3" max="3" width="14.54296875" customWidth="1"/>
    <col min="4" max="4" width="62.6328125" customWidth="1"/>
    <col min="5" max="5" width="10.54296875" bestFit="1" customWidth="1"/>
    <col min="6" max="6" width="9.1796875" bestFit="1" customWidth="1"/>
  </cols>
  <sheetData>
    <row r="1" spans="1:6" ht="17" customHeight="1" x14ac:dyDescent="0.5">
      <c r="A1" s="50" t="s">
        <v>266</v>
      </c>
      <c r="B1" s="51"/>
      <c r="C1" s="51"/>
      <c r="D1" s="51"/>
    </row>
    <row r="2" spans="1:6" x14ac:dyDescent="0.35">
      <c r="A2" s="8" t="s">
        <v>73</v>
      </c>
      <c r="B2" s="8" t="s">
        <v>74</v>
      </c>
      <c r="C2" s="8" t="s">
        <v>75</v>
      </c>
      <c r="D2" s="8" t="s">
        <v>0</v>
      </c>
    </row>
    <row r="3" spans="1:6" ht="15.5" x14ac:dyDescent="0.45">
      <c r="A3" s="44" t="s">
        <v>1</v>
      </c>
      <c r="B3" s="45"/>
      <c r="C3" s="45"/>
      <c r="D3" s="46"/>
    </row>
    <row r="4" spans="1:6" ht="37.5" x14ac:dyDescent="0.35">
      <c r="A4" s="14" t="s">
        <v>207</v>
      </c>
      <c r="B4" s="14" t="s">
        <v>217</v>
      </c>
      <c r="C4" s="3">
        <v>7700.0000000000009</v>
      </c>
      <c r="D4" s="14" t="s">
        <v>284</v>
      </c>
      <c r="F4" s="26"/>
    </row>
    <row r="5" spans="1:6" ht="37.5" x14ac:dyDescent="0.35">
      <c r="A5" s="14" t="s">
        <v>133</v>
      </c>
      <c r="B5" s="14" t="s">
        <v>218</v>
      </c>
      <c r="C5" s="3">
        <v>18975</v>
      </c>
      <c r="D5" s="14" t="s">
        <v>110</v>
      </c>
    </row>
    <row r="6" spans="1:6" ht="37.5" x14ac:dyDescent="0.35">
      <c r="A6" s="14" t="s">
        <v>134</v>
      </c>
      <c r="B6" s="14" t="s">
        <v>219</v>
      </c>
      <c r="C6" s="3">
        <v>31624.999999999996</v>
      </c>
      <c r="D6" s="14" t="s">
        <v>265</v>
      </c>
    </row>
    <row r="7" spans="1:6" ht="37.5" x14ac:dyDescent="0.35">
      <c r="A7" s="14" t="s">
        <v>135</v>
      </c>
      <c r="B7" s="14" t="s">
        <v>220</v>
      </c>
      <c r="C7" s="3">
        <v>62099.999999999993</v>
      </c>
      <c r="D7" s="14" t="s">
        <v>265</v>
      </c>
    </row>
    <row r="8" spans="1:6" ht="37.5" x14ac:dyDescent="0.35">
      <c r="A8" s="14" t="s">
        <v>136</v>
      </c>
      <c r="B8" s="14" t="s">
        <v>221</v>
      </c>
      <c r="C8" s="3">
        <v>89700</v>
      </c>
      <c r="D8" s="14" t="s">
        <v>265</v>
      </c>
    </row>
    <row r="9" spans="1:6" ht="37.5" x14ac:dyDescent="0.35">
      <c r="A9" s="14" t="s">
        <v>137</v>
      </c>
      <c r="B9" s="14" t="s">
        <v>222</v>
      </c>
      <c r="C9" s="3">
        <v>124199.99999999999</v>
      </c>
      <c r="D9" s="14" t="s">
        <v>265</v>
      </c>
    </row>
    <row r="10" spans="1:6" ht="37.5" x14ac:dyDescent="0.35">
      <c r="A10" s="14" t="s">
        <v>138</v>
      </c>
      <c r="B10" s="14" t="s">
        <v>223</v>
      </c>
      <c r="C10" s="3">
        <v>186875</v>
      </c>
      <c r="D10" s="14" t="s">
        <v>265</v>
      </c>
    </row>
    <row r="11" spans="1:6" ht="37.5" x14ac:dyDescent="0.35">
      <c r="A11" s="14" t="s">
        <v>139</v>
      </c>
      <c r="B11" s="14" t="s">
        <v>224</v>
      </c>
      <c r="C11" s="3">
        <v>269100</v>
      </c>
      <c r="D11" s="14" t="s">
        <v>265</v>
      </c>
    </row>
    <row r="12" spans="1:6" ht="37.5" x14ac:dyDescent="0.35">
      <c r="A12" s="14" t="s">
        <v>140</v>
      </c>
      <c r="B12" s="14" t="s">
        <v>225</v>
      </c>
      <c r="C12" s="3">
        <v>418599.99999999994</v>
      </c>
      <c r="D12" s="14" t="s">
        <v>265</v>
      </c>
    </row>
    <row r="13" spans="1:6" ht="37.5" x14ac:dyDescent="0.35">
      <c r="A13" s="14" t="s">
        <v>141</v>
      </c>
      <c r="B13" s="14" t="s">
        <v>226</v>
      </c>
      <c r="C13" s="3">
        <v>732550</v>
      </c>
      <c r="D13" s="14" t="s">
        <v>265</v>
      </c>
    </row>
    <row r="14" spans="1:6" ht="37.5" x14ac:dyDescent="0.35">
      <c r="A14" s="14" t="s">
        <v>142</v>
      </c>
      <c r="B14" s="14" t="s">
        <v>227</v>
      </c>
      <c r="C14" s="3">
        <v>1196000</v>
      </c>
      <c r="D14" s="14" t="s">
        <v>110</v>
      </c>
    </row>
    <row r="15" spans="1:6" ht="37.5" x14ac:dyDescent="0.35">
      <c r="A15" s="14" t="s">
        <v>143</v>
      </c>
      <c r="B15" s="14" t="s">
        <v>228</v>
      </c>
      <c r="C15" s="3">
        <v>1943499.9999999998</v>
      </c>
      <c r="D15" s="14" t="s">
        <v>110</v>
      </c>
    </row>
    <row r="16" spans="1:6" ht="37.5" x14ac:dyDescent="0.35">
      <c r="A16" s="14" t="s">
        <v>144</v>
      </c>
      <c r="B16" s="14" t="s">
        <v>229</v>
      </c>
      <c r="C16" s="3">
        <v>3737499.9999999995</v>
      </c>
      <c r="D16" s="14" t="s">
        <v>110</v>
      </c>
      <c r="F16" s="26"/>
    </row>
    <row r="17" spans="1:5" ht="37.5" x14ac:dyDescent="0.35">
      <c r="A17" s="14" t="s">
        <v>435</v>
      </c>
      <c r="B17" s="14" t="s">
        <v>230</v>
      </c>
      <c r="C17" s="3">
        <v>5232500</v>
      </c>
      <c r="D17" s="14" t="s">
        <v>110</v>
      </c>
    </row>
    <row r="18" spans="1:5" ht="15.5" x14ac:dyDescent="0.45">
      <c r="A18" s="44" t="s">
        <v>654</v>
      </c>
      <c r="B18" s="45"/>
      <c r="C18" s="45"/>
      <c r="D18" s="46"/>
    </row>
    <row r="19" spans="1:5" ht="15" customHeight="1" x14ac:dyDescent="0.45">
      <c r="A19" s="44" t="s">
        <v>111</v>
      </c>
      <c r="B19" s="45"/>
      <c r="C19" s="45"/>
      <c r="D19" s="46"/>
    </row>
    <row r="20" spans="1:5" ht="50" x14ac:dyDescent="0.35">
      <c r="A20" s="14" t="s">
        <v>145</v>
      </c>
      <c r="B20" s="14" t="s">
        <v>231</v>
      </c>
      <c r="C20" s="3">
        <v>51475</v>
      </c>
      <c r="D20" s="14" t="s">
        <v>433</v>
      </c>
      <c r="E20" s="26"/>
    </row>
    <row r="21" spans="1:5" ht="50" x14ac:dyDescent="0.35">
      <c r="A21" s="14" t="s">
        <v>146</v>
      </c>
      <c r="B21" s="14" t="s">
        <v>232</v>
      </c>
      <c r="C21" s="15">
        <v>64125</v>
      </c>
      <c r="D21" s="14" t="s">
        <v>433</v>
      </c>
    </row>
    <row r="22" spans="1:5" ht="50" x14ac:dyDescent="0.35">
      <c r="A22" s="14" t="s">
        <v>147</v>
      </c>
      <c r="B22" s="14" t="s">
        <v>233</v>
      </c>
      <c r="C22" s="3">
        <v>94600</v>
      </c>
      <c r="D22" s="14" t="s">
        <v>433</v>
      </c>
    </row>
    <row r="23" spans="1:5" ht="50" x14ac:dyDescent="0.35">
      <c r="A23" s="14" t="s">
        <v>148</v>
      </c>
      <c r="B23" s="14" t="s">
        <v>234</v>
      </c>
      <c r="C23" s="15">
        <v>122200</v>
      </c>
      <c r="D23" s="14" t="s">
        <v>433</v>
      </c>
    </row>
    <row r="24" spans="1:5" ht="50" x14ac:dyDescent="0.35">
      <c r="A24" s="14" t="s">
        <v>149</v>
      </c>
      <c r="B24" s="14" t="s">
        <v>235</v>
      </c>
      <c r="C24" s="3">
        <v>156700</v>
      </c>
      <c r="D24" s="14" t="s">
        <v>433</v>
      </c>
    </row>
    <row r="25" spans="1:5" ht="50" x14ac:dyDescent="0.35">
      <c r="A25" s="14" t="s">
        <v>150</v>
      </c>
      <c r="B25" s="14" t="s">
        <v>236</v>
      </c>
      <c r="C25" s="15">
        <v>219375</v>
      </c>
      <c r="D25" s="14" t="s">
        <v>433</v>
      </c>
    </row>
    <row r="26" spans="1:5" ht="50" x14ac:dyDescent="0.35">
      <c r="A26" s="14" t="s">
        <v>151</v>
      </c>
      <c r="B26" s="14" t="s">
        <v>237</v>
      </c>
      <c r="C26" s="3">
        <v>301600</v>
      </c>
      <c r="D26" s="14" t="s">
        <v>433</v>
      </c>
    </row>
    <row r="27" spans="1:5" ht="50" x14ac:dyDescent="0.35">
      <c r="A27" s="14" t="s">
        <v>152</v>
      </c>
      <c r="B27" s="14" t="s">
        <v>238</v>
      </c>
      <c r="C27" s="15">
        <v>451099.99999999994</v>
      </c>
      <c r="D27" s="14" t="s">
        <v>433</v>
      </c>
    </row>
    <row r="28" spans="1:5" ht="50" x14ac:dyDescent="0.35">
      <c r="A28" s="14" t="s">
        <v>153</v>
      </c>
      <c r="B28" s="14" t="s">
        <v>239</v>
      </c>
      <c r="C28" s="3">
        <v>765050</v>
      </c>
      <c r="D28" s="14" t="s">
        <v>433</v>
      </c>
    </row>
    <row r="29" spans="1:5" ht="50" x14ac:dyDescent="0.35">
      <c r="A29" s="14" t="s">
        <v>154</v>
      </c>
      <c r="B29" s="14" t="s">
        <v>240</v>
      </c>
      <c r="C29" s="15">
        <v>1228500</v>
      </c>
      <c r="D29" s="14" t="s">
        <v>433</v>
      </c>
    </row>
    <row r="30" spans="1:5" ht="50" x14ac:dyDescent="0.35">
      <c r="A30" s="14" t="s">
        <v>155</v>
      </c>
      <c r="B30" s="14" t="s">
        <v>241</v>
      </c>
      <c r="C30" s="3">
        <v>1975999.9999999998</v>
      </c>
      <c r="D30" s="14" t="s">
        <v>433</v>
      </c>
    </row>
    <row r="31" spans="1:5" ht="50" x14ac:dyDescent="0.35">
      <c r="A31" s="14" t="s">
        <v>156</v>
      </c>
      <c r="B31" s="14" t="s">
        <v>242</v>
      </c>
      <c r="C31" s="15">
        <v>3769999.9999999995</v>
      </c>
      <c r="D31" s="14" t="s">
        <v>433</v>
      </c>
    </row>
    <row r="32" spans="1:5" ht="50" x14ac:dyDescent="0.35">
      <c r="A32" s="20" t="s">
        <v>434</v>
      </c>
      <c r="B32" s="20" t="s">
        <v>243</v>
      </c>
      <c r="C32" s="3">
        <v>5265000</v>
      </c>
      <c r="D32" s="14" t="s">
        <v>433</v>
      </c>
    </row>
    <row r="33" spans="1:4" ht="15.5" x14ac:dyDescent="0.35">
      <c r="A33" s="47" t="s">
        <v>205</v>
      </c>
      <c r="B33" s="48"/>
      <c r="C33" s="48"/>
      <c r="D33" s="49"/>
    </row>
    <row r="34" spans="1:4" ht="50" x14ac:dyDescent="0.35">
      <c r="A34" s="22" t="s">
        <v>187</v>
      </c>
      <c r="B34" s="22" t="s">
        <v>196</v>
      </c>
      <c r="C34" s="15">
        <v>7590</v>
      </c>
      <c r="D34" s="14" t="s">
        <v>430</v>
      </c>
    </row>
    <row r="35" spans="1:4" ht="50" x14ac:dyDescent="0.35">
      <c r="A35" s="22" t="s">
        <v>188</v>
      </c>
      <c r="B35" s="22" t="s">
        <v>197</v>
      </c>
      <c r="C35" s="15">
        <v>12650</v>
      </c>
      <c r="D35" s="14" t="s">
        <v>430</v>
      </c>
    </row>
    <row r="36" spans="1:4" ht="50" x14ac:dyDescent="0.35">
      <c r="A36" s="22" t="s">
        <v>189</v>
      </c>
      <c r="B36" s="22" t="s">
        <v>198</v>
      </c>
      <c r="C36" s="15">
        <v>24840</v>
      </c>
      <c r="D36" s="14" t="s">
        <v>430</v>
      </c>
    </row>
    <row r="37" spans="1:4" ht="50" x14ac:dyDescent="0.35">
      <c r="A37" s="22" t="s">
        <v>190</v>
      </c>
      <c r="B37" s="22" t="s">
        <v>199</v>
      </c>
      <c r="C37" s="15">
        <v>35880</v>
      </c>
      <c r="D37" s="14" t="s">
        <v>430</v>
      </c>
    </row>
    <row r="38" spans="1:4" ht="50" x14ac:dyDescent="0.35">
      <c r="A38" s="22" t="s">
        <v>191</v>
      </c>
      <c r="B38" s="22" t="s">
        <v>200</v>
      </c>
      <c r="C38" s="15">
        <v>49680</v>
      </c>
      <c r="D38" s="14" t="s">
        <v>430</v>
      </c>
    </row>
    <row r="39" spans="1:4" ht="50" x14ac:dyDescent="0.35">
      <c r="A39" s="22" t="s">
        <v>192</v>
      </c>
      <c r="B39" s="22" t="s">
        <v>201</v>
      </c>
      <c r="C39" s="15">
        <v>74750</v>
      </c>
      <c r="D39" s="14" t="s">
        <v>430</v>
      </c>
    </row>
    <row r="40" spans="1:4" ht="50" x14ac:dyDescent="0.35">
      <c r="A40" s="22" t="s">
        <v>193</v>
      </c>
      <c r="B40" s="22" t="s">
        <v>202</v>
      </c>
      <c r="C40" s="15">
        <v>107640</v>
      </c>
      <c r="D40" s="14" t="s">
        <v>430</v>
      </c>
    </row>
    <row r="41" spans="1:4" ht="50" x14ac:dyDescent="0.35">
      <c r="A41" s="22" t="s">
        <v>194</v>
      </c>
      <c r="B41" s="22" t="s">
        <v>203</v>
      </c>
      <c r="C41" s="15">
        <v>167440</v>
      </c>
      <c r="D41" s="14" t="s">
        <v>430</v>
      </c>
    </row>
    <row r="42" spans="1:4" ht="50" x14ac:dyDescent="0.35">
      <c r="A42" s="22" t="s">
        <v>195</v>
      </c>
      <c r="B42" s="22" t="s">
        <v>204</v>
      </c>
      <c r="C42" s="15">
        <v>293020</v>
      </c>
      <c r="D42" s="14" t="s">
        <v>430</v>
      </c>
    </row>
    <row r="43" spans="1:4" ht="50" x14ac:dyDescent="0.35">
      <c r="A43" s="22" t="s">
        <v>432</v>
      </c>
      <c r="B43" s="22" t="s">
        <v>431</v>
      </c>
      <c r="C43" s="15">
        <v>2093000</v>
      </c>
      <c r="D43" s="14" t="s">
        <v>430</v>
      </c>
    </row>
    <row r="44" spans="1:4" ht="15.5" x14ac:dyDescent="0.35">
      <c r="A44" s="47" t="s">
        <v>206</v>
      </c>
      <c r="B44" s="48"/>
      <c r="C44" s="48"/>
      <c r="D44" s="49"/>
    </row>
    <row r="45" spans="1:4" ht="25" x14ac:dyDescent="0.35">
      <c r="A45" s="22" t="s">
        <v>287</v>
      </c>
      <c r="B45" s="22" t="s">
        <v>196</v>
      </c>
      <c r="C45" s="15">
        <v>3795</v>
      </c>
      <c r="D45" s="14" t="s">
        <v>427</v>
      </c>
    </row>
    <row r="46" spans="1:4" ht="25" x14ac:dyDescent="0.35">
      <c r="A46" s="22" t="s">
        <v>288</v>
      </c>
      <c r="B46" s="22" t="s">
        <v>197</v>
      </c>
      <c r="C46" s="15">
        <v>6325</v>
      </c>
      <c r="D46" s="14" t="s">
        <v>427</v>
      </c>
    </row>
    <row r="47" spans="1:4" ht="25" x14ac:dyDescent="0.35">
      <c r="A47" s="22" t="s">
        <v>289</v>
      </c>
      <c r="B47" s="22" t="s">
        <v>198</v>
      </c>
      <c r="C47" s="15">
        <v>12420</v>
      </c>
      <c r="D47" s="14" t="s">
        <v>427</v>
      </c>
    </row>
    <row r="48" spans="1:4" ht="25" x14ac:dyDescent="0.35">
      <c r="A48" s="22" t="s">
        <v>290</v>
      </c>
      <c r="B48" s="22" t="s">
        <v>199</v>
      </c>
      <c r="C48" s="15">
        <v>17940</v>
      </c>
      <c r="D48" s="14" t="s">
        <v>427</v>
      </c>
    </row>
    <row r="49" spans="1:4" ht="25" x14ac:dyDescent="0.35">
      <c r="A49" s="22" t="s">
        <v>291</v>
      </c>
      <c r="B49" s="22" t="s">
        <v>200</v>
      </c>
      <c r="C49" s="15">
        <v>24840</v>
      </c>
      <c r="D49" s="14" t="s">
        <v>427</v>
      </c>
    </row>
    <row r="50" spans="1:4" ht="25" x14ac:dyDescent="0.35">
      <c r="A50" s="22" t="s">
        <v>292</v>
      </c>
      <c r="B50" s="22" t="s">
        <v>201</v>
      </c>
      <c r="C50" s="15">
        <v>37375</v>
      </c>
      <c r="D50" s="14" t="s">
        <v>427</v>
      </c>
    </row>
    <row r="51" spans="1:4" ht="25" x14ac:dyDescent="0.35">
      <c r="A51" s="22" t="s">
        <v>293</v>
      </c>
      <c r="B51" s="22" t="s">
        <v>202</v>
      </c>
      <c r="C51" s="15">
        <v>53820</v>
      </c>
      <c r="D51" s="14" t="s">
        <v>427</v>
      </c>
    </row>
    <row r="52" spans="1:4" ht="25" x14ac:dyDescent="0.35">
      <c r="A52" s="22" t="s">
        <v>294</v>
      </c>
      <c r="B52" s="22" t="s">
        <v>203</v>
      </c>
      <c r="C52" s="15">
        <v>83720</v>
      </c>
      <c r="D52" s="14" t="s">
        <v>427</v>
      </c>
    </row>
    <row r="53" spans="1:4" ht="25" x14ac:dyDescent="0.35">
      <c r="A53" s="22" t="s">
        <v>295</v>
      </c>
      <c r="B53" s="22" t="s">
        <v>204</v>
      </c>
      <c r="C53" s="15">
        <v>146510</v>
      </c>
      <c r="D53" s="14" t="s">
        <v>427</v>
      </c>
    </row>
    <row r="54" spans="1:4" ht="25" x14ac:dyDescent="0.35">
      <c r="A54" s="22" t="s">
        <v>296</v>
      </c>
      <c r="B54" s="22" t="s">
        <v>299</v>
      </c>
      <c r="C54" s="15">
        <v>239200</v>
      </c>
      <c r="D54" s="14" t="s">
        <v>427</v>
      </c>
    </row>
    <row r="55" spans="1:4" ht="25" x14ac:dyDescent="0.35">
      <c r="A55" s="22" t="s">
        <v>297</v>
      </c>
      <c r="B55" s="22" t="s">
        <v>300</v>
      </c>
      <c r="C55" s="15">
        <v>388700</v>
      </c>
      <c r="D55" s="14" t="s">
        <v>427</v>
      </c>
    </row>
    <row r="56" spans="1:4" ht="25" x14ac:dyDescent="0.35">
      <c r="A56" s="22" t="s">
        <v>298</v>
      </c>
      <c r="B56" s="22" t="s">
        <v>301</v>
      </c>
      <c r="C56" s="15">
        <v>747500</v>
      </c>
      <c r="D56" s="14" t="s">
        <v>427</v>
      </c>
    </row>
    <row r="57" spans="1:4" ht="25" x14ac:dyDescent="0.35">
      <c r="A57" s="22" t="s">
        <v>429</v>
      </c>
      <c r="B57" s="22" t="s">
        <v>428</v>
      </c>
      <c r="C57" s="15">
        <v>1046500</v>
      </c>
      <c r="D57" s="14" t="s">
        <v>427</v>
      </c>
    </row>
    <row r="58" spans="1:4" x14ac:dyDescent="0.35">
      <c r="A58" s="52" t="s">
        <v>98</v>
      </c>
      <c r="B58" s="53"/>
      <c r="C58" s="53"/>
      <c r="D58" s="54"/>
    </row>
    <row r="59" spans="1:4" ht="25" x14ac:dyDescent="0.35">
      <c r="A59" s="22" t="s">
        <v>157</v>
      </c>
      <c r="B59" s="22" t="s">
        <v>112</v>
      </c>
      <c r="C59" s="15">
        <v>3600</v>
      </c>
      <c r="D59" s="14" t="s">
        <v>100</v>
      </c>
    </row>
    <row r="60" spans="1:4" ht="25" x14ac:dyDescent="0.35">
      <c r="A60" s="22" t="s">
        <v>158</v>
      </c>
      <c r="B60" s="22" t="s">
        <v>113</v>
      </c>
      <c r="C60" s="15">
        <v>2880</v>
      </c>
      <c r="D60" s="14" t="s">
        <v>100</v>
      </c>
    </row>
    <row r="61" spans="1:4" ht="25" x14ac:dyDescent="0.35">
      <c r="A61" s="22" t="s">
        <v>159</v>
      </c>
      <c r="B61" s="22" t="s">
        <v>114</v>
      </c>
      <c r="C61" s="15">
        <v>2160</v>
      </c>
      <c r="D61" s="14" t="s">
        <v>100</v>
      </c>
    </row>
    <row r="62" spans="1:4" ht="25" x14ac:dyDescent="0.35">
      <c r="A62" s="22" t="s">
        <v>426</v>
      </c>
      <c r="B62" s="22" t="s">
        <v>425</v>
      </c>
      <c r="C62" s="33">
        <v>1440</v>
      </c>
      <c r="D62" s="14" t="s">
        <v>100</v>
      </c>
    </row>
    <row r="63" spans="1:4" x14ac:dyDescent="0.35">
      <c r="A63" s="52" t="s">
        <v>2</v>
      </c>
      <c r="B63" s="53"/>
      <c r="C63" s="53"/>
      <c r="D63" s="54"/>
    </row>
    <row r="64" spans="1:4" x14ac:dyDescent="0.35">
      <c r="A64" s="52" t="s">
        <v>1</v>
      </c>
      <c r="B64" s="53"/>
      <c r="C64" s="53"/>
      <c r="D64" s="54"/>
    </row>
    <row r="65" spans="1:4" ht="62.5" x14ac:dyDescent="0.35">
      <c r="A65" s="22" t="s">
        <v>216</v>
      </c>
      <c r="B65" s="22" t="s">
        <v>286</v>
      </c>
      <c r="C65" s="15">
        <v>3080.0000000000005</v>
      </c>
      <c r="D65" s="14" t="s">
        <v>424</v>
      </c>
    </row>
    <row r="66" spans="1:4" ht="50" x14ac:dyDescent="0.35">
      <c r="A66" s="22" t="s">
        <v>160</v>
      </c>
      <c r="B66" s="22" t="s">
        <v>244</v>
      </c>
      <c r="C66" s="15">
        <v>7590</v>
      </c>
      <c r="D66" s="14" t="s">
        <v>422</v>
      </c>
    </row>
    <row r="67" spans="1:4" ht="50" x14ac:dyDescent="0.35">
      <c r="A67" s="22" t="s">
        <v>161</v>
      </c>
      <c r="B67" s="22" t="s">
        <v>639</v>
      </c>
      <c r="C67" s="15">
        <v>12650</v>
      </c>
      <c r="D67" s="14" t="s">
        <v>422</v>
      </c>
    </row>
    <row r="68" spans="1:4" ht="50" x14ac:dyDescent="0.35">
      <c r="A68" s="22" t="s">
        <v>162</v>
      </c>
      <c r="B68" s="22" t="s">
        <v>245</v>
      </c>
      <c r="C68" s="15">
        <v>24840</v>
      </c>
      <c r="D68" s="14" t="s">
        <v>422</v>
      </c>
    </row>
    <row r="69" spans="1:4" ht="50" x14ac:dyDescent="0.35">
      <c r="A69" s="22" t="s">
        <v>163</v>
      </c>
      <c r="B69" s="22" t="s">
        <v>246</v>
      </c>
      <c r="C69" s="15">
        <v>35880</v>
      </c>
      <c r="D69" s="14" t="s">
        <v>422</v>
      </c>
    </row>
    <row r="70" spans="1:4" ht="50" x14ac:dyDescent="0.35">
      <c r="A70" s="22" t="s">
        <v>164</v>
      </c>
      <c r="B70" s="22" t="s">
        <v>247</v>
      </c>
      <c r="C70" s="15">
        <v>49680</v>
      </c>
      <c r="D70" s="14" t="s">
        <v>422</v>
      </c>
    </row>
    <row r="71" spans="1:4" ht="50" x14ac:dyDescent="0.35">
      <c r="A71" s="22" t="s">
        <v>165</v>
      </c>
      <c r="B71" s="22" t="s">
        <v>248</v>
      </c>
      <c r="C71" s="15">
        <v>74750</v>
      </c>
      <c r="D71" s="14" t="s">
        <v>422</v>
      </c>
    </row>
    <row r="72" spans="1:4" ht="50" x14ac:dyDescent="0.35">
      <c r="A72" s="22" t="s">
        <v>166</v>
      </c>
      <c r="B72" s="22" t="s">
        <v>249</v>
      </c>
      <c r="C72" s="15">
        <v>107640</v>
      </c>
      <c r="D72" s="14" t="s">
        <v>422</v>
      </c>
    </row>
    <row r="73" spans="1:4" ht="38" customHeight="1" x14ac:dyDescent="0.35">
      <c r="A73" s="22" t="s">
        <v>167</v>
      </c>
      <c r="B73" s="22" t="s">
        <v>250</v>
      </c>
      <c r="C73" s="15">
        <v>167440</v>
      </c>
      <c r="D73" s="14" t="s">
        <v>422</v>
      </c>
    </row>
    <row r="74" spans="1:4" ht="38" customHeight="1" x14ac:dyDescent="0.35">
      <c r="A74" s="22" t="s">
        <v>168</v>
      </c>
      <c r="B74" s="22" t="s">
        <v>251</v>
      </c>
      <c r="C74" s="15">
        <v>293020</v>
      </c>
      <c r="D74" s="14" t="s">
        <v>422</v>
      </c>
    </row>
    <row r="75" spans="1:4" ht="38" customHeight="1" x14ac:dyDescent="0.35">
      <c r="A75" s="22" t="s">
        <v>169</v>
      </c>
      <c r="B75" s="22" t="s">
        <v>252</v>
      </c>
      <c r="C75" s="15">
        <v>478400</v>
      </c>
      <c r="D75" s="14" t="s">
        <v>422</v>
      </c>
    </row>
    <row r="76" spans="1:4" ht="38" customHeight="1" x14ac:dyDescent="0.35">
      <c r="A76" s="22" t="s">
        <v>170</v>
      </c>
      <c r="B76" s="22" t="s">
        <v>253</v>
      </c>
      <c r="C76" s="15">
        <v>777400</v>
      </c>
      <c r="D76" s="14" t="s">
        <v>422</v>
      </c>
    </row>
    <row r="77" spans="1:4" ht="50" x14ac:dyDescent="0.35">
      <c r="A77" s="22" t="s">
        <v>171</v>
      </c>
      <c r="B77" s="22" t="s">
        <v>254</v>
      </c>
      <c r="C77" s="15">
        <v>1495000</v>
      </c>
      <c r="D77" s="14" t="s">
        <v>422</v>
      </c>
    </row>
    <row r="78" spans="1:4" ht="50" x14ac:dyDescent="0.35">
      <c r="A78" s="23" t="s">
        <v>423</v>
      </c>
      <c r="B78" s="23" t="s">
        <v>255</v>
      </c>
      <c r="C78" s="15">
        <v>2093000</v>
      </c>
      <c r="D78" s="14" t="s">
        <v>422</v>
      </c>
    </row>
    <row r="79" spans="1:4" x14ac:dyDescent="0.35">
      <c r="A79" s="52" t="s">
        <v>105</v>
      </c>
      <c r="B79" s="53"/>
      <c r="C79" s="53"/>
      <c r="D79" s="54"/>
    </row>
    <row r="80" spans="1:4" ht="38" customHeight="1" x14ac:dyDescent="0.35">
      <c r="A80" s="22" t="s">
        <v>172</v>
      </c>
      <c r="B80" s="22" t="s">
        <v>115</v>
      </c>
      <c r="C80" s="15">
        <v>1440</v>
      </c>
      <c r="D80" s="14" t="s">
        <v>107</v>
      </c>
    </row>
    <row r="81" spans="1:4" ht="38" customHeight="1" x14ac:dyDescent="0.35">
      <c r="A81" s="22" t="s">
        <v>173</v>
      </c>
      <c r="B81" s="22" t="s">
        <v>116</v>
      </c>
      <c r="C81" s="15">
        <v>1152</v>
      </c>
      <c r="D81" s="14" t="s">
        <v>107</v>
      </c>
    </row>
    <row r="82" spans="1:4" ht="38" customHeight="1" x14ac:dyDescent="0.35">
      <c r="A82" s="22" t="s">
        <v>174</v>
      </c>
      <c r="B82" s="22" t="s">
        <v>117</v>
      </c>
      <c r="C82" s="15">
        <v>864</v>
      </c>
      <c r="D82" s="14" t="s">
        <v>107</v>
      </c>
    </row>
    <row r="83" spans="1:4" ht="38" customHeight="1" x14ac:dyDescent="0.35">
      <c r="A83" s="22" t="s">
        <v>421</v>
      </c>
      <c r="B83" s="22" t="s">
        <v>420</v>
      </c>
      <c r="C83" s="15">
        <v>576</v>
      </c>
      <c r="D83" s="14" t="s">
        <v>107</v>
      </c>
    </row>
    <row r="84" spans="1:4" x14ac:dyDescent="0.35">
      <c r="A84" s="52" t="s">
        <v>8</v>
      </c>
      <c r="B84" s="53"/>
      <c r="C84" s="53"/>
      <c r="D84" s="54"/>
    </row>
    <row r="85" spans="1:4" x14ac:dyDescent="0.35">
      <c r="A85" s="52" t="s">
        <v>1</v>
      </c>
      <c r="B85" s="53"/>
      <c r="C85" s="53"/>
      <c r="D85" s="54"/>
    </row>
    <row r="86" spans="1:4" ht="38" customHeight="1" x14ac:dyDescent="0.35">
      <c r="A86" s="14" t="s">
        <v>175</v>
      </c>
      <c r="B86" s="14" t="s">
        <v>256</v>
      </c>
      <c r="C86" s="15">
        <v>9488</v>
      </c>
      <c r="D86" s="14" t="s">
        <v>118</v>
      </c>
    </row>
    <row r="87" spans="1:4" ht="38" customHeight="1" x14ac:dyDescent="0.35">
      <c r="A87" s="14" t="s">
        <v>176</v>
      </c>
      <c r="B87" s="14" t="s">
        <v>257</v>
      </c>
      <c r="C87" s="15">
        <v>15813</v>
      </c>
      <c r="D87" s="14" t="s">
        <v>118</v>
      </c>
    </row>
    <row r="88" spans="1:4" ht="38" customHeight="1" x14ac:dyDescent="0.35">
      <c r="A88" s="14" t="s">
        <v>177</v>
      </c>
      <c r="B88" s="14" t="s">
        <v>258</v>
      </c>
      <c r="C88" s="15">
        <v>31050</v>
      </c>
      <c r="D88" s="14" t="s">
        <v>118</v>
      </c>
    </row>
    <row r="89" spans="1:4" ht="38" customHeight="1" x14ac:dyDescent="0.35">
      <c r="A89" s="14" t="s">
        <v>178</v>
      </c>
      <c r="B89" s="14" t="s">
        <v>259</v>
      </c>
      <c r="C89" s="15">
        <v>44850</v>
      </c>
      <c r="D89" s="14" t="s">
        <v>118</v>
      </c>
    </row>
    <row r="90" spans="1:4" ht="38" customHeight="1" x14ac:dyDescent="0.35">
      <c r="A90" s="14" t="s">
        <v>179</v>
      </c>
      <c r="B90" s="14" t="s">
        <v>260</v>
      </c>
      <c r="C90" s="15">
        <v>62100</v>
      </c>
      <c r="D90" s="14" t="s">
        <v>118</v>
      </c>
    </row>
    <row r="91" spans="1:4" ht="38" customHeight="1" x14ac:dyDescent="0.35">
      <c r="A91" s="14" t="s">
        <v>180</v>
      </c>
      <c r="B91" s="14" t="s">
        <v>261</v>
      </c>
      <c r="C91" s="15">
        <v>93438</v>
      </c>
      <c r="D91" s="14" t="s">
        <v>118</v>
      </c>
    </row>
    <row r="92" spans="1:4" ht="38" customHeight="1" x14ac:dyDescent="0.35">
      <c r="A92" s="14" t="s">
        <v>181</v>
      </c>
      <c r="B92" s="14" t="s">
        <v>262</v>
      </c>
      <c r="C92" s="15">
        <v>134550</v>
      </c>
      <c r="D92" s="14" t="s">
        <v>118</v>
      </c>
    </row>
    <row r="93" spans="1:4" ht="38" customHeight="1" x14ac:dyDescent="0.35">
      <c r="A93" s="14" t="s">
        <v>182</v>
      </c>
      <c r="B93" s="14" t="s">
        <v>263</v>
      </c>
      <c r="C93" s="15">
        <v>209300</v>
      </c>
      <c r="D93" s="14" t="s">
        <v>118</v>
      </c>
    </row>
    <row r="94" spans="1:4" ht="38" customHeight="1" x14ac:dyDescent="0.35">
      <c r="A94" s="14" t="s">
        <v>183</v>
      </c>
      <c r="B94" s="14" t="s">
        <v>264</v>
      </c>
      <c r="C94" s="15">
        <v>366275</v>
      </c>
      <c r="D94" s="14" t="s">
        <v>118</v>
      </c>
    </row>
    <row r="95" spans="1:4" ht="38" customHeight="1" x14ac:dyDescent="0.35">
      <c r="A95" s="14" t="s">
        <v>184</v>
      </c>
      <c r="B95" s="14" t="s">
        <v>227</v>
      </c>
      <c r="C95" s="15">
        <v>598000</v>
      </c>
      <c r="D95" s="14" t="s">
        <v>110</v>
      </c>
    </row>
    <row r="96" spans="1:4" ht="38" customHeight="1" x14ac:dyDescent="0.35">
      <c r="A96" s="14" t="s">
        <v>185</v>
      </c>
      <c r="B96" s="14" t="s">
        <v>228</v>
      </c>
      <c r="C96" s="15">
        <v>971750</v>
      </c>
      <c r="D96" s="14" t="s">
        <v>110</v>
      </c>
    </row>
    <row r="97" spans="1:4" ht="38" customHeight="1" x14ac:dyDescent="0.35">
      <c r="A97" s="14" t="s">
        <v>186</v>
      </c>
      <c r="B97" s="14" t="s">
        <v>229</v>
      </c>
      <c r="C97" s="15">
        <v>1868750</v>
      </c>
      <c r="D97" s="14" t="s">
        <v>110</v>
      </c>
    </row>
    <row r="98" spans="1:4" ht="38" customHeight="1" x14ac:dyDescent="0.35">
      <c r="A98" s="14" t="s">
        <v>419</v>
      </c>
      <c r="B98" s="14" t="s">
        <v>230</v>
      </c>
      <c r="C98" s="15">
        <v>2616250</v>
      </c>
      <c r="D98" s="14" t="s">
        <v>110</v>
      </c>
    </row>
    <row r="99" spans="1:4" ht="22" x14ac:dyDescent="0.35">
      <c r="A99" s="32" t="s">
        <v>418</v>
      </c>
      <c r="B99" s="27"/>
    </row>
    <row r="100" spans="1:4" ht="101.5" x14ac:dyDescent="0.35">
      <c r="A100" s="31" t="s">
        <v>417</v>
      </c>
      <c r="B100" s="30" t="s">
        <v>416</v>
      </c>
    </row>
    <row r="101" spans="1:4" ht="116" x14ac:dyDescent="0.35">
      <c r="A101" s="29" t="s">
        <v>415</v>
      </c>
      <c r="B101" s="30" t="s">
        <v>414</v>
      </c>
    </row>
    <row r="102" spans="1:4" ht="116" x14ac:dyDescent="0.35">
      <c r="A102" s="29" t="s">
        <v>413</v>
      </c>
      <c r="B102" s="30" t="s">
        <v>656</v>
      </c>
    </row>
    <row r="103" spans="1:4" ht="43.5" x14ac:dyDescent="0.35">
      <c r="A103" s="29" t="s">
        <v>412</v>
      </c>
      <c r="B103" s="30" t="s">
        <v>411</v>
      </c>
    </row>
    <row r="104" spans="1:4" x14ac:dyDescent="0.35">
      <c r="A104" s="29" t="s">
        <v>410</v>
      </c>
      <c r="B104" s="28" t="s">
        <v>409</v>
      </c>
    </row>
  </sheetData>
  <mergeCells count="12">
    <mergeCell ref="A85:D85"/>
    <mergeCell ref="A33:D33"/>
    <mergeCell ref="A58:D58"/>
    <mergeCell ref="A63:D63"/>
    <mergeCell ref="A64:D64"/>
    <mergeCell ref="A79:D79"/>
    <mergeCell ref="A84:D84"/>
    <mergeCell ref="A18:D18"/>
    <mergeCell ref="A44:D44"/>
    <mergeCell ref="A3:D3"/>
    <mergeCell ref="A19:D19"/>
    <mergeCell ref="A1:D1"/>
  </mergeCells>
  <hyperlinks>
    <hyperlink ref="B104" r:id="rId1" xr:uid="{8F8CD3CB-B7E6-433D-A68B-919664AAAD31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6452-81CC-4165-8B26-0CBAB6582375}">
  <sheetPr>
    <tabColor rgb="FFC00000"/>
    <outlinePr summaryBelow="0"/>
  </sheetPr>
  <dimension ref="A1:D57"/>
  <sheetViews>
    <sheetView zoomScale="70" zoomScaleNormal="70" workbookViewId="0">
      <selection sqref="A1:D1"/>
    </sheetView>
  </sheetViews>
  <sheetFormatPr defaultRowHeight="14.5" x14ac:dyDescent="0.35"/>
  <cols>
    <col min="1" max="1" width="26.453125" customWidth="1"/>
    <col min="2" max="2" width="60" customWidth="1"/>
    <col min="3" max="3" width="14.54296875" customWidth="1"/>
    <col min="4" max="4" width="60" customWidth="1"/>
  </cols>
  <sheetData>
    <row r="1" spans="1:4" ht="17" customHeight="1" x14ac:dyDescent="0.5">
      <c r="A1" s="50" t="s">
        <v>267</v>
      </c>
      <c r="B1" s="51"/>
      <c r="C1" s="51"/>
      <c r="D1" s="51"/>
    </row>
    <row r="2" spans="1:4" x14ac:dyDescent="0.35">
      <c r="A2" s="8" t="s">
        <v>73</v>
      </c>
      <c r="B2" s="8" t="s">
        <v>74</v>
      </c>
      <c r="C2" s="8" t="s">
        <v>75</v>
      </c>
      <c r="D2" s="8" t="s">
        <v>0</v>
      </c>
    </row>
    <row r="3" spans="1:4" ht="15.5" customHeight="1" x14ac:dyDescent="0.45">
      <c r="A3" s="44" t="s">
        <v>1</v>
      </c>
      <c r="B3" s="45"/>
      <c r="C3" s="45"/>
      <c r="D3" s="46"/>
    </row>
    <row r="4" spans="1:4" ht="75" x14ac:dyDescent="0.35">
      <c r="A4" s="14" t="s">
        <v>507</v>
      </c>
      <c r="B4" s="22" t="s">
        <v>506</v>
      </c>
      <c r="C4" s="3">
        <v>60000</v>
      </c>
      <c r="D4" s="14" t="s">
        <v>498</v>
      </c>
    </row>
    <row r="5" spans="1:4" ht="75" x14ac:dyDescent="0.35">
      <c r="A5" s="14" t="s">
        <v>505</v>
      </c>
      <c r="B5" s="22" t="s">
        <v>504</v>
      </c>
      <c r="C5" s="3">
        <v>110000</v>
      </c>
      <c r="D5" s="14" t="s">
        <v>498</v>
      </c>
    </row>
    <row r="6" spans="1:4" ht="75" x14ac:dyDescent="0.35">
      <c r="A6" s="14" t="s">
        <v>503</v>
      </c>
      <c r="B6" s="22" t="s">
        <v>502</v>
      </c>
      <c r="C6" s="3">
        <v>189000</v>
      </c>
      <c r="D6" s="14" t="s">
        <v>498</v>
      </c>
    </row>
    <row r="7" spans="1:4" ht="75" x14ac:dyDescent="0.35">
      <c r="A7" s="14" t="s">
        <v>501</v>
      </c>
      <c r="B7" s="22" t="s">
        <v>500</v>
      </c>
      <c r="C7" s="3">
        <v>274000</v>
      </c>
      <c r="D7" s="14" t="s">
        <v>498</v>
      </c>
    </row>
    <row r="8" spans="1:4" ht="75" x14ac:dyDescent="0.35">
      <c r="A8" s="14" t="s">
        <v>374</v>
      </c>
      <c r="B8" s="22" t="s">
        <v>499</v>
      </c>
      <c r="C8" s="3">
        <v>386000</v>
      </c>
      <c r="D8" s="14" t="s">
        <v>498</v>
      </c>
    </row>
    <row r="9" spans="1:4" ht="62.5" x14ac:dyDescent="0.35">
      <c r="A9" s="14" t="s">
        <v>268</v>
      </c>
      <c r="B9" s="22" t="s">
        <v>497</v>
      </c>
      <c r="C9" s="3">
        <v>690000</v>
      </c>
      <c r="D9" s="14" t="s">
        <v>406</v>
      </c>
    </row>
    <row r="10" spans="1:4" ht="62.5" x14ac:dyDescent="0.35">
      <c r="A10" s="14" t="s">
        <v>269</v>
      </c>
      <c r="B10" s="22" t="s">
        <v>496</v>
      </c>
      <c r="C10" s="3">
        <v>1265000</v>
      </c>
      <c r="D10" s="14" t="s">
        <v>406</v>
      </c>
    </row>
    <row r="11" spans="1:4" ht="62.5" x14ac:dyDescent="0.35">
      <c r="A11" s="14" t="s">
        <v>270</v>
      </c>
      <c r="B11" s="22" t="s">
        <v>495</v>
      </c>
      <c r="C11" s="3">
        <v>1839999.9999999998</v>
      </c>
      <c r="D11" s="14" t="s">
        <v>406</v>
      </c>
    </row>
    <row r="12" spans="1:4" ht="62.5" x14ac:dyDescent="0.35">
      <c r="A12" s="14" t="s">
        <v>271</v>
      </c>
      <c r="B12" s="22" t="s">
        <v>494</v>
      </c>
      <c r="C12" s="3">
        <v>2415000</v>
      </c>
      <c r="D12" s="14" t="s">
        <v>406</v>
      </c>
    </row>
    <row r="13" spans="1:4" ht="62.5" x14ac:dyDescent="0.35">
      <c r="A13" s="14" t="s">
        <v>272</v>
      </c>
      <c r="B13" s="22" t="s">
        <v>493</v>
      </c>
      <c r="C13" s="3">
        <v>3443500</v>
      </c>
      <c r="D13" s="14" t="s">
        <v>406</v>
      </c>
    </row>
    <row r="14" spans="1:4" ht="62.5" x14ac:dyDescent="0.35">
      <c r="A14" s="14" t="s">
        <v>273</v>
      </c>
      <c r="B14" s="22" t="s">
        <v>492</v>
      </c>
      <c r="C14" s="3">
        <v>5487500</v>
      </c>
      <c r="D14" s="14" t="s">
        <v>406</v>
      </c>
    </row>
    <row r="15" spans="1:4" ht="62.5" x14ac:dyDescent="0.35">
      <c r="A15" s="14" t="s">
        <v>491</v>
      </c>
      <c r="B15" s="22" t="s">
        <v>490</v>
      </c>
      <c r="C15" s="3">
        <v>7232500</v>
      </c>
      <c r="D15" s="14" t="s">
        <v>406</v>
      </c>
    </row>
    <row r="16" spans="1:4" ht="15.5" x14ac:dyDescent="0.35">
      <c r="A16" s="47" t="s">
        <v>489</v>
      </c>
      <c r="B16" s="48"/>
      <c r="C16" s="48"/>
      <c r="D16" s="49"/>
    </row>
    <row r="17" spans="1:4" ht="37.5" x14ac:dyDescent="0.35">
      <c r="A17" s="22" t="s">
        <v>488</v>
      </c>
      <c r="B17" s="22" t="s">
        <v>487</v>
      </c>
      <c r="C17" s="3">
        <v>31213</v>
      </c>
      <c r="D17" s="14" t="s">
        <v>464</v>
      </c>
    </row>
    <row r="18" spans="1:4" ht="37.5" x14ac:dyDescent="0.35">
      <c r="A18" s="22" t="s">
        <v>486</v>
      </c>
      <c r="B18" s="22" t="s">
        <v>485</v>
      </c>
      <c r="C18" s="3">
        <v>52690</v>
      </c>
      <c r="D18" s="14" t="s">
        <v>464</v>
      </c>
    </row>
    <row r="19" spans="1:4" ht="37.5" x14ac:dyDescent="0.35">
      <c r="A19" s="22" t="s">
        <v>484</v>
      </c>
      <c r="B19" s="22" t="s">
        <v>483</v>
      </c>
      <c r="C19" s="3">
        <v>109230</v>
      </c>
      <c r="D19" s="14" t="s">
        <v>464</v>
      </c>
    </row>
    <row r="20" spans="1:4" ht="37.5" x14ac:dyDescent="0.35">
      <c r="A20" s="22" t="s">
        <v>482</v>
      </c>
      <c r="B20" s="22" t="s">
        <v>481</v>
      </c>
      <c r="C20" s="3">
        <v>164780</v>
      </c>
      <c r="D20" s="14" t="s">
        <v>464</v>
      </c>
    </row>
    <row r="21" spans="1:4" ht="37.5" x14ac:dyDescent="0.35">
      <c r="A21" s="22" t="s">
        <v>480</v>
      </c>
      <c r="B21" s="22" t="s">
        <v>479</v>
      </c>
      <c r="C21" s="3">
        <v>219038</v>
      </c>
      <c r="D21" s="14" t="s">
        <v>464</v>
      </c>
    </row>
    <row r="22" spans="1:4" ht="37.5" x14ac:dyDescent="0.35">
      <c r="A22" s="22" t="s">
        <v>478</v>
      </c>
      <c r="B22" s="22" t="s">
        <v>477</v>
      </c>
      <c r="C22" s="3">
        <v>462990</v>
      </c>
      <c r="D22" s="14" t="s">
        <v>464</v>
      </c>
    </row>
    <row r="23" spans="1:4" ht="37.5" x14ac:dyDescent="0.35">
      <c r="A23" s="22" t="s">
        <v>476</v>
      </c>
      <c r="B23" s="22" t="s">
        <v>475</v>
      </c>
      <c r="C23" s="3">
        <v>931040</v>
      </c>
      <c r="D23" s="14" t="s">
        <v>464</v>
      </c>
    </row>
    <row r="24" spans="1:4" ht="37.5" x14ac:dyDescent="0.35">
      <c r="A24" s="22" t="s">
        <v>474</v>
      </c>
      <c r="B24" s="22" t="s">
        <v>473</v>
      </c>
      <c r="C24" s="3">
        <v>1218195</v>
      </c>
      <c r="D24" s="14" t="s">
        <v>464</v>
      </c>
    </row>
    <row r="25" spans="1:4" ht="37.5" x14ac:dyDescent="0.35">
      <c r="A25" s="22" t="s">
        <v>472</v>
      </c>
      <c r="B25" s="22" t="s">
        <v>471</v>
      </c>
      <c r="C25" s="3">
        <v>1340900</v>
      </c>
      <c r="D25" s="14" t="s">
        <v>464</v>
      </c>
    </row>
    <row r="26" spans="1:4" ht="37.5" x14ac:dyDescent="0.35">
      <c r="A26" s="22" t="s">
        <v>470</v>
      </c>
      <c r="B26" s="22" t="s">
        <v>469</v>
      </c>
      <c r="C26" s="3">
        <v>1650000</v>
      </c>
      <c r="D26" s="14" t="s">
        <v>464</v>
      </c>
    </row>
    <row r="27" spans="1:4" ht="37.5" x14ac:dyDescent="0.35">
      <c r="A27" s="22" t="s">
        <v>468</v>
      </c>
      <c r="B27" s="22" t="s">
        <v>467</v>
      </c>
      <c r="C27" s="3">
        <v>1925000</v>
      </c>
      <c r="D27" s="14" t="s">
        <v>464</v>
      </c>
    </row>
    <row r="28" spans="1:4" ht="37.5" x14ac:dyDescent="0.35">
      <c r="A28" s="22" t="s">
        <v>466</v>
      </c>
      <c r="B28" s="34" t="s">
        <v>465</v>
      </c>
      <c r="C28" s="3">
        <v>2200000</v>
      </c>
      <c r="D28" s="14" t="s">
        <v>464</v>
      </c>
    </row>
    <row r="29" spans="1:4" ht="15.5" x14ac:dyDescent="0.35">
      <c r="A29" s="47" t="s">
        <v>98</v>
      </c>
      <c r="B29" s="48"/>
      <c r="C29" s="48"/>
      <c r="D29" s="49"/>
    </row>
    <row r="30" spans="1:4" ht="25" x14ac:dyDescent="0.35">
      <c r="A30" s="22" t="s">
        <v>274</v>
      </c>
      <c r="B30" s="22" t="s">
        <v>463</v>
      </c>
      <c r="C30" s="3">
        <v>8400</v>
      </c>
      <c r="D30" s="14" t="s">
        <v>437</v>
      </c>
    </row>
    <row r="31" spans="1:4" ht="25" x14ac:dyDescent="0.35">
      <c r="A31" s="22" t="s">
        <v>275</v>
      </c>
      <c r="B31" s="22" t="s">
        <v>462</v>
      </c>
      <c r="C31" s="3">
        <v>7200</v>
      </c>
      <c r="D31" s="14" t="s">
        <v>437</v>
      </c>
    </row>
    <row r="32" spans="1:4" ht="25" x14ac:dyDescent="0.35">
      <c r="A32" s="22" t="s">
        <v>276</v>
      </c>
      <c r="B32" s="22" t="s">
        <v>461</v>
      </c>
      <c r="C32" s="3">
        <v>6000</v>
      </c>
      <c r="D32" s="14" t="s">
        <v>437</v>
      </c>
    </row>
    <row r="33" spans="1:4" ht="25" x14ac:dyDescent="0.35">
      <c r="A33" s="22" t="s">
        <v>460</v>
      </c>
      <c r="B33" s="22" t="s">
        <v>459</v>
      </c>
      <c r="C33" s="3">
        <v>4800</v>
      </c>
      <c r="D33" s="14" t="s">
        <v>437</v>
      </c>
    </row>
    <row r="34" spans="1:4" ht="19" x14ac:dyDescent="0.35">
      <c r="A34" s="55" t="s">
        <v>2</v>
      </c>
      <c r="B34" s="56"/>
      <c r="C34" s="56"/>
      <c r="D34" s="57"/>
    </row>
    <row r="35" spans="1:4" ht="15.5" x14ac:dyDescent="0.35">
      <c r="A35" s="47" t="s">
        <v>1</v>
      </c>
      <c r="B35" s="48"/>
      <c r="C35" s="48"/>
      <c r="D35" s="49"/>
    </row>
    <row r="36" spans="1:4" ht="62.5" x14ac:dyDescent="0.35">
      <c r="A36" s="22" t="s">
        <v>458</v>
      </c>
      <c r="B36" s="22" t="s">
        <v>457</v>
      </c>
      <c r="C36" s="15">
        <v>24000</v>
      </c>
      <c r="D36" s="14" t="s">
        <v>445</v>
      </c>
    </row>
    <row r="37" spans="1:4" ht="62.5" x14ac:dyDescent="0.35">
      <c r="A37" s="22" t="s">
        <v>456</v>
      </c>
      <c r="B37" s="22" t="s">
        <v>455</v>
      </c>
      <c r="C37" s="15">
        <v>44000</v>
      </c>
      <c r="D37" s="14" t="s">
        <v>445</v>
      </c>
    </row>
    <row r="38" spans="1:4" ht="62.5" x14ac:dyDescent="0.35">
      <c r="A38" s="22" t="s">
        <v>454</v>
      </c>
      <c r="B38" s="22" t="s">
        <v>453</v>
      </c>
      <c r="C38" s="15">
        <v>75600</v>
      </c>
      <c r="D38" s="14" t="s">
        <v>445</v>
      </c>
    </row>
    <row r="39" spans="1:4" ht="62.5" x14ac:dyDescent="0.35">
      <c r="A39" s="22" t="s">
        <v>452</v>
      </c>
      <c r="B39" s="22" t="s">
        <v>451</v>
      </c>
      <c r="C39" s="15">
        <v>109600</v>
      </c>
      <c r="D39" s="14" t="s">
        <v>445</v>
      </c>
    </row>
    <row r="40" spans="1:4" ht="62.5" x14ac:dyDescent="0.35">
      <c r="A40" s="22" t="s">
        <v>450</v>
      </c>
      <c r="B40" s="22" t="s">
        <v>449</v>
      </c>
      <c r="C40" s="15">
        <v>154400</v>
      </c>
      <c r="D40" s="14" t="s">
        <v>445</v>
      </c>
    </row>
    <row r="41" spans="1:4" ht="62.5" x14ac:dyDescent="0.35">
      <c r="A41" s="22" t="s">
        <v>277</v>
      </c>
      <c r="B41" s="22" t="s">
        <v>302</v>
      </c>
      <c r="C41" s="15">
        <v>276000</v>
      </c>
      <c r="D41" s="14" t="s">
        <v>445</v>
      </c>
    </row>
    <row r="42" spans="1:4" ht="62.5" x14ac:dyDescent="0.35">
      <c r="A42" s="22" t="s">
        <v>278</v>
      </c>
      <c r="B42" s="22" t="s">
        <v>303</v>
      </c>
      <c r="C42" s="15">
        <v>506000</v>
      </c>
      <c r="D42" s="14" t="s">
        <v>445</v>
      </c>
    </row>
    <row r="43" spans="1:4" ht="62.5" x14ac:dyDescent="0.35">
      <c r="A43" s="22" t="s">
        <v>279</v>
      </c>
      <c r="B43" s="22" t="s">
        <v>304</v>
      </c>
      <c r="C43" s="15">
        <v>736000</v>
      </c>
      <c r="D43" s="14" t="s">
        <v>445</v>
      </c>
    </row>
    <row r="44" spans="1:4" ht="62.5" x14ac:dyDescent="0.35">
      <c r="A44" s="22" t="s">
        <v>280</v>
      </c>
      <c r="B44" s="22" t="s">
        <v>305</v>
      </c>
      <c r="C44" s="15">
        <v>966000</v>
      </c>
      <c r="D44" s="14" t="s">
        <v>445</v>
      </c>
    </row>
    <row r="45" spans="1:4" ht="62.5" x14ac:dyDescent="0.35">
      <c r="A45" s="22" t="s">
        <v>281</v>
      </c>
      <c r="B45" s="22" t="s">
        <v>306</v>
      </c>
      <c r="C45" s="15">
        <v>1377400</v>
      </c>
      <c r="D45" s="14" t="s">
        <v>445</v>
      </c>
    </row>
    <row r="46" spans="1:4" ht="62.5" x14ac:dyDescent="0.35">
      <c r="A46" s="22" t="s">
        <v>282</v>
      </c>
      <c r="B46" s="22" t="s">
        <v>307</v>
      </c>
      <c r="C46" s="15">
        <v>2195000</v>
      </c>
      <c r="D46" s="14" t="s">
        <v>448</v>
      </c>
    </row>
    <row r="47" spans="1:4" ht="62.5" x14ac:dyDescent="0.35">
      <c r="A47" s="22" t="s">
        <v>447</v>
      </c>
      <c r="B47" s="34" t="s">
        <v>446</v>
      </c>
      <c r="C47" s="15">
        <v>2893000</v>
      </c>
      <c r="D47" s="14" t="s">
        <v>445</v>
      </c>
    </row>
    <row r="48" spans="1:4" ht="15.5" x14ac:dyDescent="0.35">
      <c r="A48" s="47" t="s">
        <v>283</v>
      </c>
      <c r="B48" s="48"/>
      <c r="C48" s="48"/>
      <c r="D48" s="49"/>
    </row>
    <row r="49" spans="1:4" ht="25" x14ac:dyDescent="0.35">
      <c r="A49" s="22" t="s">
        <v>444</v>
      </c>
      <c r="B49" s="22" t="s">
        <v>443</v>
      </c>
      <c r="C49" s="3">
        <v>3360</v>
      </c>
      <c r="D49" s="14" t="s">
        <v>437</v>
      </c>
    </row>
    <row r="50" spans="1:4" ht="25" x14ac:dyDescent="0.35">
      <c r="A50" s="22" t="s">
        <v>442</v>
      </c>
      <c r="B50" s="22" t="s">
        <v>441</v>
      </c>
      <c r="C50" s="3">
        <v>2880</v>
      </c>
      <c r="D50" s="14" t="s">
        <v>437</v>
      </c>
    </row>
    <row r="51" spans="1:4" ht="25" x14ac:dyDescent="0.35">
      <c r="A51" s="22" t="s">
        <v>439</v>
      </c>
      <c r="B51" s="22" t="s">
        <v>440</v>
      </c>
      <c r="C51" s="3">
        <v>2400</v>
      </c>
      <c r="D51" s="14" t="s">
        <v>437</v>
      </c>
    </row>
    <row r="52" spans="1:4" ht="25" x14ac:dyDescent="0.35">
      <c r="A52" s="22" t="s">
        <v>439</v>
      </c>
      <c r="B52" s="22" t="s">
        <v>438</v>
      </c>
      <c r="C52" s="3">
        <v>1920</v>
      </c>
      <c r="D52" s="14" t="s">
        <v>437</v>
      </c>
    </row>
    <row r="53" spans="1:4" ht="22" x14ac:dyDescent="0.35">
      <c r="A53" s="32" t="s">
        <v>418</v>
      </c>
      <c r="B53" s="27"/>
    </row>
    <row r="54" spans="1:4" ht="116" x14ac:dyDescent="0.35">
      <c r="A54" s="29" t="s">
        <v>436</v>
      </c>
      <c r="B54" s="30" t="s">
        <v>416</v>
      </c>
    </row>
    <row r="55" spans="1:4" ht="116" x14ac:dyDescent="0.35">
      <c r="A55" s="29" t="s">
        <v>413</v>
      </c>
      <c r="B55" s="30" t="s">
        <v>656</v>
      </c>
    </row>
    <row r="56" spans="1:4" ht="43.5" x14ac:dyDescent="0.35">
      <c r="A56" s="29" t="s">
        <v>412</v>
      </c>
      <c r="B56" s="30" t="s">
        <v>411</v>
      </c>
    </row>
    <row r="57" spans="1:4" x14ac:dyDescent="0.35">
      <c r="A57" s="29" t="s">
        <v>410</v>
      </c>
      <c r="B57" s="28" t="s">
        <v>409</v>
      </c>
    </row>
  </sheetData>
  <mergeCells count="7">
    <mergeCell ref="A1:D1"/>
    <mergeCell ref="A35:D35"/>
    <mergeCell ref="A48:D48"/>
    <mergeCell ref="A3:D3"/>
    <mergeCell ref="A29:D29"/>
    <mergeCell ref="A34:D34"/>
    <mergeCell ref="A16:D16"/>
  </mergeCells>
  <hyperlinks>
    <hyperlink ref="B57" r:id="rId1" xr:uid="{267F6D44-F4B6-4B1B-B552-94792F2199E8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6897-07B1-475D-8A69-075F1471EB07}">
  <sheetPr>
    <tabColor theme="4" tint="-0.249977111117893"/>
  </sheetPr>
  <dimension ref="A1:E82"/>
  <sheetViews>
    <sheetView zoomScale="70" zoomScaleNormal="70" workbookViewId="0">
      <pane ySplit="2" topLeftCell="A3" activePane="bottomLeft" state="frozen"/>
      <selection pane="bottomLeft" sqref="A1:D1"/>
    </sheetView>
  </sheetViews>
  <sheetFormatPr defaultRowHeight="14.5" x14ac:dyDescent="0.35"/>
  <cols>
    <col min="1" max="1" width="31.1796875" customWidth="1"/>
    <col min="2" max="2" width="43" customWidth="1"/>
    <col min="3" max="3" width="13.1796875" bestFit="1" customWidth="1"/>
    <col min="4" max="4" width="48.6328125" customWidth="1"/>
    <col min="5" max="5" width="10.54296875" bestFit="1" customWidth="1"/>
  </cols>
  <sheetData>
    <row r="1" spans="1:4" ht="16" x14ac:dyDescent="0.5">
      <c r="A1" s="50" t="s">
        <v>636</v>
      </c>
      <c r="B1" s="51"/>
      <c r="C1" s="51"/>
      <c r="D1" s="51"/>
    </row>
    <row r="2" spans="1:4" x14ac:dyDescent="0.35">
      <c r="A2" s="8" t="s">
        <v>73</v>
      </c>
      <c r="B2" s="8" t="s">
        <v>74</v>
      </c>
      <c r="C2" s="8" t="s">
        <v>75</v>
      </c>
      <c r="D2" s="8" t="s">
        <v>0</v>
      </c>
    </row>
    <row r="3" spans="1:4" ht="15.5" x14ac:dyDescent="0.45">
      <c r="A3" s="44" t="s">
        <v>1</v>
      </c>
      <c r="B3" s="45"/>
      <c r="C3" s="45"/>
      <c r="D3" s="46"/>
    </row>
    <row r="4" spans="1:4" ht="37.5" x14ac:dyDescent="0.35">
      <c r="A4" s="14" t="s">
        <v>309</v>
      </c>
      <c r="B4" s="14" t="s">
        <v>208</v>
      </c>
      <c r="C4" s="3">
        <v>66792</v>
      </c>
      <c r="D4" s="14" t="s">
        <v>95</v>
      </c>
    </row>
    <row r="5" spans="1:4" ht="37.5" x14ac:dyDescent="0.35">
      <c r="A5" s="14" t="s">
        <v>310</v>
      </c>
      <c r="B5" s="14" t="s">
        <v>209</v>
      </c>
      <c r="C5" s="3">
        <v>86020</v>
      </c>
      <c r="D5" s="14" t="s">
        <v>95</v>
      </c>
    </row>
    <row r="6" spans="1:4" ht="37.5" x14ac:dyDescent="0.35">
      <c r="A6" s="14" t="s">
        <v>311</v>
      </c>
      <c r="B6" s="14" t="s">
        <v>210</v>
      </c>
      <c r="C6" s="3">
        <v>121439.99999999999</v>
      </c>
      <c r="D6" s="14" t="s">
        <v>95</v>
      </c>
    </row>
    <row r="7" spans="1:4" ht="37.5" x14ac:dyDescent="0.35">
      <c r="A7" s="14" t="s">
        <v>308</v>
      </c>
      <c r="B7" s="14" t="s">
        <v>211</v>
      </c>
      <c r="C7" s="3">
        <v>155940</v>
      </c>
      <c r="D7" s="14" t="s">
        <v>95</v>
      </c>
    </row>
    <row r="8" spans="1:4" ht="37.5" x14ac:dyDescent="0.35">
      <c r="A8" s="14" t="s">
        <v>312</v>
      </c>
      <c r="B8" s="14" t="s">
        <v>212</v>
      </c>
      <c r="C8" s="3">
        <v>221259.99999999997</v>
      </c>
      <c r="D8" s="14" t="s">
        <v>95</v>
      </c>
    </row>
    <row r="9" spans="1:4" ht="37.5" x14ac:dyDescent="0.35">
      <c r="A9" s="14" t="s">
        <v>313</v>
      </c>
      <c r="B9" s="14" t="s">
        <v>213</v>
      </c>
      <c r="C9" s="3">
        <v>303485</v>
      </c>
      <c r="D9" s="14" t="s">
        <v>95</v>
      </c>
    </row>
    <row r="10" spans="1:4" ht="37.5" x14ac:dyDescent="0.35">
      <c r="A10" s="14" t="s">
        <v>314</v>
      </c>
      <c r="B10" s="14" t="s">
        <v>214</v>
      </c>
      <c r="C10" s="3">
        <v>452984.99999999994</v>
      </c>
      <c r="D10" s="14" t="s">
        <v>95</v>
      </c>
    </row>
    <row r="11" spans="1:4" ht="49" customHeight="1" x14ac:dyDescent="0.35">
      <c r="A11" s="14" t="s">
        <v>315</v>
      </c>
      <c r="B11" s="14" t="s">
        <v>215</v>
      </c>
      <c r="C11" s="3">
        <v>766934.99999999988</v>
      </c>
      <c r="D11" s="14" t="s">
        <v>95</v>
      </c>
    </row>
    <row r="12" spans="1:4" ht="59.5" customHeight="1" x14ac:dyDescent="0.35">
      <c r="A12" s="14" t="s">
        <v>316</v>
      </c>
      <c r="B12" s="14" t="s">
        <v>539</v>
      </c>
      <c r="C12" s="3">
        <v>1230385</v>
      </c>
      <c r="D12" s="14" t="s">
        <v>95</v>
      </c>
    </row>
    <row r="13" spans="1:4" ht="50" x14ac:dyDescent="0.35">
      <c r="A13" s="14" t="s">
        <v>317</v>
      </c>
      <c r="B13" s="14" t="s">
        <v>538</v>
      </c>
      <c r="C13" s="3">
        <v>1977884.9999999998</v>
      </c>
      <c r="D13" s="14" t="s">
        <v>95</v>
      </c>
    </row>
    <row r="14" spans="1:4" ht="50" x14ac:dyDescent="0.35">
      <c r="A14" s="14" t="s">
        <v>318</v>
      </c>
      <c r="B14" s="14" t="s">
        <v>537</v>
      </c>
      <c r="C14" s="3">
        <v>3771884.9999999995</v>
      </c>
      <c r="D14" s="14" t="s">
        <v>95</v>
      </c>
    </row>
    <row r="15" spans="1:4" ht="65.400000000000006" customHeight="1" x14ac:dyDescent="0.35">
      <c r="A15" s="14" t="s">
        <v>536</v>
      </c>
      <c r="B15" s="14" t="s">
        <v>535</v>
      </c>
      <c r="C15" s="3">
        <v>5266885</v>
      </c>
      <c r="D15" s="14" t="s">
        <v>95</v>
      </c>
    </row>
    <row r="16" spans="1:4" ht="15.5" x14ac:dyDescent="0.45">
      <c r="A16" s="44" t="s">
        <v>655</v>
      </c>
      <c r="B16" s="45"/>
      <c r="C16" s="45"/>
      <c r="D16" s="46"/>
    </row>
    <row r="17" spans="1:5" ht="15.5" x14ac:dyDescent="0.45">
      <c r="A17" s="44" t="s">
        <v>96</v>
      </c>
      <c r="B17" s="45"/>
      <c r="C17" s="45"/>
      <c r="D17" s="46"/>
    </row>
    <row r="18" spans="1:5" ht="50" x14ac:dyDescent="0.35">
      <c r="A18" s="14" t="s">
        <v>319</v>
      </c>
      <c r="B18" s="14" t="s">
        <v>640</v>
      </c>
      <c r="C18" s="3">
        <v>99292</v>
      </c>
      <c r="D18" s="14" t="s">
        <v>533</v>
      </c>
      <c r="E18" s="26"/>
    </row>
    <row r="19" spans="1:5" ht="50" x14ac:dyDescent="0.35">
      <c r="A19" s="14" t="s">
        <v>320</v>
      </c>
      <c r="B19" s="14" t="s">
        <v>641</v>
      </c>
      <c r="C19" s="3">
        <v>118520</v>
      </c>
      <c r="D19" s="14" t="s">
        <v>533</v>
      </c>
    </row>
    <row r="20" spans="1:5" ht="50" x14ac:dyDescent="0.35">
      <c r="A20" s="14" t="s">
        <v>321</v>
      </c>
      <c r="B20" s="14" t="s">
        <v>642</v>
      </c>
      <c r="C20" s="3">
        <v>153940</v>
      </c>
      <c r="D20" s="14" t="s">
        <v>533</v>
      </c>
    </row>
    <row r="21" spans="1:5" ht="50" x14ac:dyDescent="0.35">
      <c r="A21" s="14" t="s">
        <v>322</v>
      </c>
      <c r="B21" s="14" t="s">
        <v>643</v>
      </c>
      <c r="C21" s="3">
        <v>188440</v>
      </c>
      <c r="D21" s="14" t="s">
        <v>533</v>
      </c>
    </row>
    <row r="22" spans="1:5" ht="50" x14ac:dyDescent="0.35">
      <c r="A22" s="14" t="s">
        <v>323</v>
      </c>
      <c r="B22" s="14" t="s">
        <v>644</v>
      </c>
      <c r="C22" s="3">
        <v>253759.99999999997</v>
      </c>
      <c r="D22" s="14" t="s">
        <v>533</v>
      </c>
    </row>
    <row r="23" spans="1:5" ht="50" x14ac:dyDescent="0.35">
      <c r="A23" s="14" t="s">
        <v>324</v>
      </c>
      <c r="B23" s="14" t="s">
        <v>645</v>
      </c>
      <c r="C23" s="3">
        <v>335985</v>
      </c>
      <c r="D23" s="14" t="s">
        <v>533</v>
      </c>
    </row>
    <row r="24" spans="1:5" ht="50" x14ac:dyDescent="0.35">
      <c r="A24" s="14" t="s">
        <v>325</v>
      </c>
      <c r="B24" s="14" t="s">
        <v>646</v>
      </c>
      <c r="C24" s="3">
        <v>485484.99999999994</v>
      </c>
      <c r="D24" s="14" t="s">
        <v>533</v>
      </c>
    </row>
    <row r="25" spans="1:5" ht="50" x14ac:dyDescent="0.35">
      <c r="A25" s="14" t="s">
        <v>326</v>
      </c>
      <c r="B25" s="14" t="s">
        <v>647</v>
      </c>
      <c r="C25" s="3">
        <v>799434.99999999988</v>
      </c>
      <c r="D25" s="14" t="s">
        <v>533</v>
      </c>
    </row>
    <row r="26" spans="1:5" ht="50" x14ac:dyDescent="0.35">
      <c r="A26" s="14" t="s">
        <v>327</v>
      </c>
      <c r="B26" s="14" t="s">
        <v>648</v>
      </c>
      <c r="C26" s="3">
        <v>1262885</v>
      </c>
      <c r="D26" s="14" t="s">
        <v>533</v>
      </c>
    </row>
    <row r="27" spans="1:5" ht="50" x14ac:dyDescent="0.35">
      <c r="A27" s="14" t="s">
        <v>328</v>
      </c>
      <c r="B27" s="14" t="s">
        <v>649</v>
      </c>
      <c r="C27" s="3">
        <v>2010384.9999999998</v>
      </c>
      <c r="D27" s="14" t="s">
        <v>533</v>
      </c>
    </row>
    <row r="28" spans="1:5" ht="50" x14ac:dyDescent="0.35">
      <c r="A28" s="14" t="s">
        <v>329</v>
      </c>
      <c r="B28" s="14" t="s">
        <v>650</v>
      </c>
      <c r="C28" s="3">
        <v>3804384.9999999995</v>
      </c>
      <c r="D28" s="14" t="s">
        <v>533</v>
      </c>
    </row>
    <row r="29" spans="1:5" ht="50" x14ac:dyDescent="0.35">
      <c r="A29" s="14" t="s">
        <v>534</v>
      </c>
      <c r="B29" s="14" t="s">
        <v>97</v>
      </c>
      <c r="C29" s="3">
        <v>5299385</v>
      </c>
      <c r="D29" s="14" t="s">
        <v>533</v>
      </c>
    </row>
    <row r="30" spans="1:5" ht="15.5" x14ac:dyDescent="0.35">
      <c r="A30" s="47" t="s">
        <v>370</v>
      </c>
      <c r="B30" s="48"/>
      <c r="C30" s="48"/>
      <c r="D30" s="49"/>
    </row>
    <row r="31" spans="1:5" ht="87.5" x14ac:dyDescent="0.35">
      <c r="A31" s="14" t="s">
        <v>344</v>
      </c>
      <c r="B31" s="14" t="s">
        <v>361</v>
      </c>
      <c r="C31" s="3">
        <v>13359</v>
      </c>
      <c r="D31" s="14" t="s">
        <v>531</v>
      </c>
    </row>
    <row r="32" spans="1:5" ht="87.5" x14ac:dyDescent="0.35">
      <c r="A32" s="14" t="s">
        <v>345</v>
      </c>
      <c r="B32" s="14" t="s">
        <v>362</v>
      </c>
      <c r="C32" s="3">
        <v>17204</v>
      </c>
      <c r="D32" s="14" t="s">
        <v>531</v>
      </c>
    </row>
    <row r="33" spans="1:4" ht="87.5" x14ac:dyDescent="0.35">
      <c r="A33" s="14" t="s">
        <v>346</v>
      </c>
      <c r="B33" s="14" t="s">
        <v>363</v>
      </c>
      <c r="C33" s="3">
        <v>24288</v>
      </c>
      <c r="D33" s="14" t="s">
        <v>531</v>
      </c>
    </row>
    <row r="34" spans="1:4" ht="87.5" x14ac:dyDescent="0.35">
      <c r="A34" s="14" t="s">
        <v>347</v>
      </c>
      <c r="B34" s="14" t="s">
        <v>364</v>
      </c>
      <c r="C34" s="3">
        <v>31188</v>
      </c>
      <c r="D34" s="14" t="s">
        <v>531</v>
      </c>
    </row>
    <row r="35" spans="1:4" ht="87.5" x14ac:dyDescent="0.35">
      <c r="A35" s="14" t="s">
        <v>348</v>
      </c>
      <c r="B35" s="14" t="s">
        <v>365</v>
      </c>
      <c r="C35" s="3">
        <v>44252</v>
      </c>
      <c r="D35" s="14" t="s">
        <v>531</v>
      </c>
    </row>
    <row r="36" spans="1:4" ht="87.5" x14ac:dyDescent="0.35">
      <c r="A36" s="14" t="s">
        <v>349</v>
      </c>
      <c r="B36" s="14" t="s">
        <v>366</v>
      </c>
      <c r="C36" s="3">
        <v>60697</v>
      </c>
      <c r="D36" s="14" t="s">
        <v>531</v>
      </c>
    </row>
    <row r="37" spans="1:4" ht="87.5" x14ac:dyDescent="0.35">
      <c r="A37" s="14" t="s">
        <v>350</v>
      </c>
      <c r="B37" s="14" t="s">
        <v>367</v>
      </c>
      <c r="C37" s="3">
        <v>90597</v>
      </c>
      <c r="D37" s="14" t="s">
        <v>531</v>
      </c>
    </row>
    <row r="38" spans="1:4" ht="87.5" x14ac:dyDescent="0.35">
      <c r="A38" s="14" t="s">
        <v>351</v>
      </c>
      <c r="B38" s="14" t="s">
        <v>368</v>
      </c>
      <c r="C38" s="3">
        <v>153387</v>
      </c>
      <c r="D38" s="14" t="s">
        <v>531</v>
      </c>
    </row>
    <row r="39" spans="1:4" ht="87.5" x14ac:dyDescent="0.35">
      <c r="A39" s="14" t="s">
        <v>358</v>
      </c>
      <c r="B39" s="14" t="s">
        <v>368</v>
      </c>
      <c r="C39" s="3">
        <v>246077</v>
      </c>
      <c r="D39" s="14" t="s">
        <v>531</v>
      </c>
    </row>
    <row r="40" spans="1:4" ht="87.5" x14ac:dyDescent="0.35">
      <c r="A40" s="14" t="s">
        <v>359</v>
      </c>
      <c r="B40" s="14" t="s">
        <v>368</v>
      </c>
      <c r="C40" s="3">
        <v>395577</v>
      </c>
      <c r="D40" s="14" t="s">
        <v>531</v>
      </c>
    </row>
    <row r="41" spans="1:4" ht="87.5" x14ac:dyDescent="0.35">
      <c r="A41" s="14" t="s">
        <v>360</v>
      </c>
      <c r="B41" s="14" t="s">
        <v>368</v>
      </c>
      <c r="C41" s="3">
        <v>754377</v>
      </c>
      <c r="D41" s="14" t="s">
        <v>531</v>
      </c>
    </row>
    <row r="42" spans="1:4" ht="87.5" x14ac:dyDescent="0.35">
      <c r="A42" s="14" t="s">
        <v>532</v>
      </c>
      <c r="B42" s="14" t="s">
        <v>369</v>
      </c>
      <c r="C42" s="3">
        <v>1053377</v>
      </c>
      <c r="D42" s="14" t="s">
        <v>531</v>
      </c>
    </row>
    <row r="43" spans="1:4" ht="15.5" x14ac:dyDescent="0.35">
      <c r="A43" s="47" t="s">
        <v>407</v>
      </c>
      <c r="B43" s="48"/>
      <c r="C43" s="48"/>
      <c r="D43" s="49"/>
    </row>
    <row r="44" spans="1:4" ht="87.5" x14ac:dyDescent="0.35">
      <c r="A44" s="14" t="s">
        <v>352</v>
      </c>
      <c r="B44" s="14" t="s">
        <v>361</v>
      </c>
      <c r="C44" s="3">
        <v>26717</v>
      </c>
      <c r="D44" s="14" t="s">
        <v>529</v>
      </c>
    </row>
    <row r="45" spans="1:4" ht="87.5" x14ac:dyDescent="0.35">
      <c r="A45" s="14" t="s">
        <v>353</v>
      </c>
      <c r="B45" s="14" t="s">
        <v>362</v>
      </c>
      <c r="C45" s="3">
        <v>34408</v>
      </c>
      <c r="D45" s="14" t="s">
        <v>529</v>
      </c>
    </row>
    <row r="46" spans="1:4" ht="87.5" x14ac:dyDescent="0.35">
      <c r="A46" s="14" t="s">
        <v>354</v>
      </c>
      <c r="B46" s="14" t="s">
        <v>363</v>
      </c>
      <c r="C46" s="3">
        <v>48576</v>
      </c>
      <c r="D46" s="14" t="s">
        <v>529</v>
      </c>
    </row>
    <row r="47" spans="1:4" ht="87.5" x14ac:dyDescent="0.35">
      <c r="A47" s="14" t="s">
        <v>371</v>
      </c>
      <c r="B47" s="14" t="s">
        <v>364</v>
      </c>
      <c r="C47" s="3">
        <v>62376</v>
      </c>
      <c r="D47" s="14" t="s">
        <v>529</v>
      </c>
    </row>
    <row r="48" spans="1:4" ht="87.5" x14ac:dyDescent="0.35">
      <c r="A48" s="14" t="s">
        <v>355</v>
      </c>
      <c r="B48" s="14" t="s">
        <v>365</v>
      </c>
      <c r="C48" s="3">
        <v>88504</v>
      </c>
      <c r="D48" s="14" t="s">
        <v>529</v>
      </c>
    </row>
    <row r="49" spans="1:4" ht="87.5" x14ac:dyDescent="0.35">
      <c r="A49" s="14" t="s">
        <v>356</v>
      </c>
      <c r="B49" s="14" t="s">
        <v>366</v>
      </c>
      <c r="C49" s="3">
        <v>121394</v>
      </c>
      <c r="D49" s="14" t="s">
        <v>529</v>
      </c>
    </row>
    <row r="50" spans="1:4" ht="87.5" x14ac:dyDescent="0.35">
      <c r="A50" s="14" t="s">
        <v>372</v>
      </c>
      <c r="B50" s="14" t="s">
        <v>367</v>
      </c>
      <c r="C50" s="3">
        <v>181194</v>
      </c>
      <c r="D50" s="14" t="s">
        <v>529</v>
      </c>
    </row>
    <row r="51" spans="1:4" ht="87.5" x14ac:dyDescent="0.35">
      <c r="A51" s="14" t="s">
        <v>357</v>
      </c>
      <c r="B51" s="14" t="s">
        <v>368</v>
      </c>
      <c r="C51" s="3">
        <v>306774</v>
      </c>
      <c r="D51" s="14" t="s">
        <v>529</v>
      </c>
    </row>
    <row r="52" spans="1:4" ht="87.5" x14ac:dyDescent="0.35">
      <c r="A52" s="14" t="s">
        <v>530</v>
      </c>
      <c r="B52" s="14" t="s">
        <v>369</v>
      </c>
      <c r="C52" s="3">
        <v>492154</v>
      </c>
      <c r="D52" s="14" t="s">
        <v>529</v>
      </c>
    </row>
    <row r="53" spans="1:4" ht="15.5" x14ac:dyDescent="0.35">
      <c r="A53" s="47" t="s">
        <v>98</v>
      </c>
      <c r="B53" s="48"/>
      <c r="C53" s="48"/>
      <c r="D53" s="49"/>
    </row>
    <row r="54" spans="1:4" ht="37.5" x14ac:dyDescent="0.35">
      <c r="A54" s="21" t="s">
        <v>386</v>
      </c>
      <c r="B54" s="22" t="s">
        <v>99</v>
      </c>
      <c r="C54" s="15">
        <v>3600</v>
      </c>
      <c r="D54" s="14" t="s">
        <v>526</v>
      </c>
    </row>
    <row r="55" spans="1:4" ht="37.5" x14ac:dyDescent="0.35">
      <c r="A55" s="21" t="s">
        <v>387</v>
      </c>
      <c r="B55" s="22" t="s">
        <v>101</v>
      </c>
      <c r="C55" s="15">
        <v>2880</v>
      </c>
      <c r="D55" s="14" t="s">
        <v>526</v>
      </c>
    </row>
    <row r="56" spans="1:4" ht="37.5" x14ac:dyDescent="0.35">
      <c r="A56" s="21" t="s">
        <v>388</v>
      </c>
      <c r="B56" s="22" t="s">
        <v>102</v>
      </c>
      <c r="C56" s="15">
        <v>2160</v>
      </c>
      <c r="D56" s="14" t="s">
        <v>526</v>
      </c>
    </row>
    <row r="57" spans="1:4" ht="37.5" x14ac:dyDescent="0.35">
      <c r="A57" s="21" t="s">
        <v>528</v>
      </c>
      <c r="B57" s="22" t="s">
        <v>527</v>
      </c>
      <c r="C57" s="15">
        <v>1440</v>
      </c>
      <c r="D57" s="14" t="s">
        <v>526</v>
      </c>
    </row>
    <row r="58" spans="1:4" ht="19" x14ac:dyDescent="0.35">
      <c r="A58" s="55" t="s">
        <v>2</v>
      </c>
      <c r="B58" s="56"/>
      <c r="C58" s="56"/>
      <c r="D58" s="57"/>
    </row>
    <row r="59" spans="1:4" ht="15.5" x14ac:dyDescent="0.35">
      <c r="A59" s="47" t="s">
        <v>1</v>
      </c>
      <c r="B59" s="48"/>
      <c r="C59" s="48"/>
      <c r="D59" s="49"/>
    </row>
    <row r="60" spans="1:4" ht="62.5" x14ac:dyDescent="0.35">
      <c r="A60" s="14" t="s">
        <v>330</v>
      </c>
      <c r="B60" s="14" t="s">
        <v>525</v>
      </c>
      <c r="C60" s="3">
        <v>26717</v>
      </c>
      <c r="D60" s="14" t="s">
        <v>103</v>
      </c>
    </row>
    <row r="61" spans="1:4" ht="62.5" x14ac:dyDescent="0.35">
      <c r="A61" s="14" t="s">
        <v>331</v>
      </c>
      <c r="B61" s="14" t="s">
        <v>524</v>
      </c>
      <c r="C61" s="3">
        <v>34408</v>
      </c>
      <c r="D61" s="14" t="s">
        <v>103</v>
      </c>
    </row>
    <row r="62" spans="1:4" ht="62.5" x14ac:dyDescent="0.35">
      <c r="A62" s="14" t="s">
        <v>332</v>
      </c>
      <c r="B62" s="14" t="s">
        <v>523</v>
      </c>
      <c r="C62" s="3">
        <v>48576</v>
      </c>
      <c r="D62" s="14" t="s">
        <v>104</v>
      </c>
    </row>
    <row r="63" spans="1:4" ht="62.5" x14ac:dyDescent="0.35">
      <c r="A63" s="14" t="s">
        <v>333</v>
      </c>
      <c r="B63" s="14" t="s">
        <v>522</v>
      </c>
      <c r="C63" s="3">
        <v>62376</v>
      </c>
      <c r="D63" s="14" t="s">
        <v>103</v>
      </c>
    </row>
    <row r="64" spans="1:4" ht="62.5" x14ac:dyDescent="0.35">
      <c r="A64" s="14" t="s">
        <v>334</v>
      </c>
      <c r="B64" s="14" t="s">
        <v>521</v>
      </c>
      <c r="C64" s="3">
        <v>88504</v>
      </c>
      <c r="D64" s="14" t="s">
        <v>103</v>
      </c>
    </row>
    <row r="65" spans="1:4" ht="50" x14ac:dyDescent="0.35">
      <c r="A65" s="14" t="s">
        <v>335</v>
      </c>
      <c r="B65" s="14" t="s">
        <v>520</v>
      </c>
      <c r="C65" s="3">
        <v>121394</v>
      </c>
      <c r="D65" s="14" t="s">
        <v>6</v>
      </c>
    </row>
    <row r="66" spans="1:4" ht="50" x14ac:dyDescent="0.35">
      <c r="A66" s="14" t="s">
        <v>336</v>
      </c>
      <c r="B66" s="14" t="s">
        <v>519</v>
      </c>
      <c r="C66" s="3">
        <v>181194</v>
      </c>
      <c r="D66" s="14" t="s">
        <v>6</v>
      </c>
    </row>
    <row r="67" spans="1:4" ht="62.5" x14ac:dyDescent="0.35">
      <c r="A67" s="14" t="s">
        <v>337</v>
      </c>
      <c r="B67" s="14" t="s">
        <v>518</v>
      </c>
      <c r="C67" s="3">
        <v>306774</v>
      </c>
      <c r="D67" s="14" t="s">
        <v>103</v>
      </c>
    </row>
    <row r="68" spans="1:4" ht="62.5" x14ac:dyDescent="0.35">
      <c r="A68" s="14" t="s">
        <v>338</v>
      </c>
      <c r="B68" s="14" t="s">
        <v>517</v>
      </c>
      <c r="C68" s="3">
        <v>492154</v>
      </c>
      <c r="D68" s="14" t="s">
        <v>103</v>
      </c>
    </row>
    <row r="69" spans="1:4" ht="62.5" x14ac:dyDescent="0.35">
      <c r="A69" s="14" t="s">
        <v>339</v>
      </c>
      <c r="B69" s="14" t="s">
        <v>516</v>
      </c>
      <c r="C69" s="3">
        <v>791154</v>
      </c>
      <c r="D69" s="14" t="s">
        <v>103</v>
      </c>
    </row>
    <row r="70" spans="1:4" ht="62.5" x14ac:dyDescent="0.35">
      <c r="A70" s="14" t="s">
        <v>340</v>
      </c>
      <c r="B70" s="14" t="s">
        <v>515</v>
      </c>
      <c r="C70" s="3">
        <v>1508754</v>
      </c>
      <c r="D70" s="14" t="s">
        <v>103</v>
      </c>
    </row>
    <row r="71" spans="1:4" ht="62.5" x14ac:dyDescent="0.35">
      <c r="A71" s="14" t="s">
        <v>514</v>
      </c>
      <c r="B71" s="14" t="s">
        <v>513</v>
      </c>
      <c r="C71" s="3">
        <v>2106754</v>
      </c>
      <c r="D71" s="14" t="s">
        <v>103</v>
      </c>
    </row>
    <row r="72" spans="1:4" ht="15.5" x14ac:dyDescent="0.35">
      <c r="A72" s="47" t="s">
        <v>105</v>
      </c>
      <c r="B72" s="48"/>
      <c r="C72" s="48"/>
      <c r="D72" s="49"/>
    </row>
    <row r="73" spans="1:4" ht="37.5" x14ac:dyDescent="0.35">
      <c r="A73" s="14" t="s">
        <v>341</v>
      </c>
      <c r="B73" s="14" t="s">
        <v>106</v>
      </c>
      <c r="C73" s="3">
        <v>1440</v>
      </c>
      <c r="D73" s="14" t="s">
        <v>107</v>
      </c>
    </row>
    <row r="74" spans="1:4" ht="37.5" x14ac:dyDescent="0.35">
      <c r="A74" s="14" t="s">
        <v>342</v>
      </c>
      <c r="B74" s="14" t="s">
        <v>108</v>
      </c>
      <c r="C74" s="3">
        <v>1152</v>
      </c>
      <c r="D74" s="14" t="s">
        <v>107</v>
      </c>
    </row>
    <row r="75" spans="1:4" ht="37.5" x14ac:dyDescent="0.35">
      <c r="A75" s="14" t="s">
        <v>343</v>
      </c>
      <c r="B75" s="14" t="s">
        <v>109</v>
      </c>
      <c r="C75" s="3">
        <v>864</v>
      </c>
      <c r="D75" s="14" t="s">
        <v>107</v>
      </c>
    </row>
    <row r="76" spans="1:4" ht="37.5" x14ac:dyDescent="0.35">
      <c r="A76" s="14" t="s">
        <v>512</v>
      </c>
      <c r="B76" s="14" t="s">
        <v>511</v>
      </c>
      <c r="C76" s="3">
        <v>576</v>
      </c>
      <c r="D76" s="14" t="s">
        <v>107</v>
      </c>
    </row>
    <row r="77" spans="1:4" ht="22" x14ac:dyDescent="0.35">
      <c r="A77" s="32" t="s">
        <v>418</v>
      </c>
      <c r="B77" s="27"/>
    </row>
    <row r="78" spans="1:4" ht="116" x14ac:dyDescent="0.35">
      <c r="A78" s="29" t="s">
        <v>510</v>
      </c>
      <c r="B78" s="30" t="s">
        <v>509</v>
      </c>
    </row>
    <row r="79" spans="1:4" ht="130.5" x14ac:dyDescent="0.35">
      <c r="A79" s="29" t="s">
        <v>508</v>
      </c>
      <c r="B79" s="30" t="s">
        <v>414</v>
      </c>
    </row>
    <row r="80" spans="1:4" ht="116" x14ac:dyDescent="0.35">
      <c r="A80" s="29" t="s">
        <v>413</v>
      </c>
      <c r="B80" s="30" t="s">
        <v>656</v>
      </c>
    </row>
    <row r="81" spans="1:2" ht="58" x14ac:dyDescent="0.35">
      <c r="A81" s="29" t="s">
        <v>412</v>
      </c>
      <c r="B81" s="30" t="s">
        <v>411</v>
      </c>
    </row>
    <row r="82" spans="1:2" x14ac:dyDescent="0.35">
      <c r="A82" s="29" t="s">
        <v>410</v>
      </c>
      <c r="B82" s="28" t="s">
        <v>409</v>
      </c>
    </row>
  </sheetData>
  <mergeCells count="10">
    <mergeCell ref="A1:D1"/>
    <mergeCell ref="A59:D59"/>
    <mergeCell ref="A72:D72"/>
    <mergeCell ref="A43:D43"/>
    <mergeCell ref="A3:D3"/>
    <mergeCell ref="A17:D17"/>
    <mergeCell ref="A30:D30"/>
    <mergeCell ref="A58:D58"/>
    <mergeCell ref="A53:D53"/>
    <mergeCell ref="A16:D16"/>
  </mergeCells>
  <hyperlinks>
    <hyperlink ref="B82" r:id="rId1" xr:uid="{9DA71E93-764E-4FC0-9C6D-BA95F9B6A2E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921A-CFB0-465A-9731-45E906AA3074}">
  <sheetPr>
    <tabColor theme="4" tint="-0.249977111117893"/>
  </sheetPr>
  <dimension ref="A1:D57"/>
  <sheetViews>
    <sheetView zoomScale="85" zoomScaleNormal="85" workbookViewId="0">
      <selection sqref="A1:D1"/>
    </sheetView>
  </sheetViews>
  <sheetFormatPr defaultRowHeight="14.5" x14ac:dyDescent="0.35"/>
  <cols>
    <col min="1" max="1" width="26.453125" customWidth="1"/>
    <col min="2" max="2" width="60" customWidth="1"/>
    <col min="3" max="3" width="14.54296875" customWidth="1"/>
    <col min="4" max="4" width="60" customWidth="1"/>
  </cols>
  <sheetData>
    <row r="1" spans="1:4" ht="17" customHeight="1" x14ac:dyDescent="0.5">
      <c r="A1" s="74" t="s">
        <v>635</v>
      </c>
      <c r="B1" s="74"/>
      <c r="C1" s="74"/>
      <c r="D1" s="74"/>
    </row>
    <row r="2" spans="1:4" x14ac:dyDescent="0.35">
      <c r="A2" s="8" t="s">
        <v>73</v>
      </c>
      <c r="B2" s="8" t="s">
        <v>74</v>
      </c>
      <c r="C2" s="8" t="s">
        <v>75</v>
      </c>
      <c r="D2" s="8" t="s">
        <v>0</v>
      </c>
    </row>
    <row r="3" spans="1:4" ht="15.5" x14ac:dyDescent="0.45">
      <c r="A3" s="44" t="s">
        <v>1</v>
      </c>
      <c r="B3" s="45"/>
      <c r="C3" s="45"/>
      <c r="D3" s="46"/>
    </row>
    <row r="4" spans="1:4" ht="62.5" x14ac:dyDescent="0.35">
      <c r="A4" s="14" t="s">
        <v>605</v>
      </c>
      <c r="B4" s="22" t="s">
        <v>604</v>
      </c>
      <c r="C4" s="3">
        <f>'[1]Сканер-ВС Инспектор 7.0 ФСТЭК '!C4+30000</f>
        <v>96792</v>
      </c>
      <c r="D4" s="14" t="s">
        <v>398</v>
      </c>
    </row>
    <row r="5" spans="1:4" ht="62.5" x14ac:dyDescent="0.35">
      <c r="A5" s="14" t="s">
        <v>603</v>
      </c>
      <c r="B5" s="22" t="s">
        <v>602</v>
      </c>
      <c r="C5" s="3">
        <f>'[1]Сканер-ВС Инспектор 7.0 ФСТЭК '!C5+50000</f>
        <v>136020</v>
      </c>
      <c r="D5" s="14" t="s">
        <v>398</v>
      </c>
    </row>
    <row r="6" spans="1:4" ht="62.5" x14ac:dyDescent="0.35">
      <c r="A6" s="14" t="s">
        <v>601</v>
      </c>
      <c r="B6" s="22" t="s">
        <v>600</v>
      </c>
      <c r="C6" s="3">
        <f>'[1]Сканер-ВС Инспектор 7.0 ФСТЭК '!C6+90000</f>
        <v>211440</v>
      </c>
      <c r="D6" s="14" t="s">
        <v>398</v>
      </c>
    </row>
    <row r="7" spans="1:4" ht="62.5" x14ac:dyDescent="0.35">
      <c r="A7" s="14" t="s">
        <v>599</v>
      </c>
      <c r="B7" s="22" t="s">
        <v>598</v>
      </c>
      <c r="C7" s="3">
        <f>'[1]Сканер-ВС Инспектор 7.0 ФСТЭК '!C7+150000</f>
        <v>305940</v>
      </c>
      <c r="D7" s="14" t="s">
        <v>398</v>
      </c>
    </row>
    <row r="8" spans="1:4" ht="62.5" x14ac:dyDescent="0.35">
      <c r="A8" s="14" t="s">
        <v>597</v>
      </c>
      <c r="B8" s="22" t="s">
        <v>596</v>
      </c>
      <c r="C8" s="3">
        <f>'[1]Сканер-ВС Инспектор 7.0 ФСТЭК '!C8+200000</f>
        <v>421260</v>
      </c>
      <c r="D8" s="14" t="s">
        <v>398</v>
      </c>
    </row>
    <row r="9" spans="1:4" ht="62.5" x14ac:dyDescent="0.35">
      <c r="A9" s="14" t="s">
        <v>405</v>
      </c>
      <c r="B9" s="22" t="s">
        <v>595</v>
      </c>
      <c r="C9" s="3">
        <f>600000*1.2</f>
        <v>720000</v>
      </c>
      <c r="D9" s="14" t="s">
        <v>398</v>
      </c>
    </row>
    <row r="10" spans="1:4" ht="62.5" x14ac:dyDescent="0.35">
      <c r="A10" s="14" t="s">
        <v>404</v>
      </c>
      <c r="B10" s="22" t="s">
        <v>594</v>
      </c>
      <c r="C10" s="3">
        <f>1100000*1.2</f>
        <v>1320000</v>
      </c>
      <c r="D10" s="14" t="s">
        <v>398</v>
      </c>
    </row>
    <row r="11" spans="1:4" ht="62.5" x14ac:dyDescent="0.35">
      <c r="A11" s="14" t="s">
        <v>403</v>
      </c>
      <c r="B11" s="22" t="s">
        <v>593</v>
      </c>
      <c r="C11" s="3">
        <f>1600000*1.2</f>
        <v>1920000</v>
      </c>
      <c r="D11" s="14" t="s">
        <v>398</v>
      </c>
    </row>
    <row r="12" spans="1:4" ht="62.5" x14ac:dyDescent="0.35">
      <c r="A12" s="14" t="s">
        <v>402</v>
      </c>
      <c r="B12" s="22" t="s">
        <v>592</v>
      </c>
      <c r="C12" s="3">
        <f>2100000*1.2</f>
        <v>2520000</v>
      </c>
      <c r="D12" s="14" t="s">
        <v>398</v>
      </c>
    </row>
    <row r="13" spans="1:4" ht="62.5" x14ac:dyDescent="0.35">
      <c r="A13" s="14" t="s">
        <v>401</v>
      </c>
      <c r="B13" s="22" t="s">
        <v>591</v>
      </c>
      <c r="C13" s="3">
        <f>'[1]Сканер-ВС Инспектор 7.0 ФСТЭК '!C13+1500000</f>
        <v>3477885</v>
      </c>
      <c r="D13" s="14" t="s">
        <v>398</v>
      </c>
    </row>
    <row r="14" spans="1:4" ht="62.5" x14ac:dyDescent="0.35">
      <c r="A14" s="14" t="s">
        <v>400</v>
      </c>
      <c r="B14" s="22" t="s">
        <v>590</v>
      </c>
      <c r="C14" s="3">
        <f>'[1]Сканер-ВС Инспектор 7.0 ФСТЭК '!C14+1750000</f>
        <v>5521885</v>
      </c>
      <c r="D14" s="14" t="s">
        <v>398</v>
      </c>
    </row>
    <row r="15" spans="1:4" ht="62.5" x14ac:dyDescent="0.35">
      <c r="A15" s="14" t="s">
        <v>399</v>
      </c>
      <c r="B15" s="22" t="s">
        <v>589</v>
      </c>
      <c r="C15" s="3">
        <f>'[1]Сканер-ВС Инспектор 7.0 ФСТЭК '!C15+2000000</f>
        <v>7266885</v>
      </c>
      <c r="D15" s="14" t="s">
        <v>398</v>
      </c>
    </row>
    <row r="16" spans="1:4" ht="15.5" x14ac:dyDescent="0.35">
      <c r="A16" s="47" t="s">
        <v>489</v>
      </c>
      <c r="B16" s="48"/>
      <c r="C16" s="48"/>
      <c r="D16" s="49"/>
    </row>
    <row r="17" spans="1:4" ht="37.5" x14ac:dyDescent="0.35">
      <c r="A17" s="22" t="s">
        <v>588</v>
      </c>
      <c r="B17" s="22" t="s">
        <v>587</v>
      </c>
      <c r="C17" s="3">
        <f>(C4-'[1]Сканер-ВС Инспектор 7.0 ФСТЭК '!C4)*1.1</f>
        <v>33000</v>
      </c>
      <c r="D17" s="14" t="s">
        <v>464</v>
      </c>
    </row>
    <row r="18" spans="1:4" ht="37.5" x14ac:dyDescent="0.35">
      <c r="A18" s="22" t="s">
        <v>586</v>
      </c>
      <c r="B18" s="22" t="s">
        <v>585</v>
      </c>
      <c r="C18" s="3">
        <f>(C5-'[1]Сканер-ВС Инспектор 7.0 ФСТЭК '!C5)*1.1</f>
        <v>55000.000000000007</v>
      </c>
      <c r="D18" s="14" t="s">
        <v>464</v>
      </c>
    </row>
    <row r="19" spans="1:4" ht="37.5" x14ac:dyDescent="0.35">
      <c r="A19" s="22" t="s">
        <v>584</v>
      </c>
      <c r="B19" s="22" t="s">
        <v>583</v>
      </c>
      <c r="C19" s="3">
        <f>(C6-'[1]Сканер-ВС Инспектор 7.0 ФСТЭК '!C6)*1.1</f>
        <v>99000.000000000029</v>
      </c>
      <c r="D19" s="14" t="s">
        <v>464</v>
      </c>
    </row>
    <row r="20" spans="1:4" ht="37.5" x14ac:dyDescent="0.35">
      <c r="A20" s="22" t="s">
        <v>582</v>
      </c>
      <c r="B20" s="22" t="s">
        <v>581</v>
      </c>
      <c r="C20" s="3">
        <f>(C7-'[1]Сканер-ВС Инспектор 7.0 ФСТЭК '!C7)*1.1</f>
        <v>165000</v>
      </c>
      <c r="D20" s="14" t="s">
        <v>464</v>
      </c>
    </row>
    <row r="21" spans="1:4" ht="37.5" x14ac:dyDescent="0.35">
      <c r="A21" s="22" t="s">
        <v>580</v>
      </c>
      <c r="B21" s="22" t="s">
        <v>579</v>
      </c>
      <c r="C21" s="3">
        <f>(C8-'[1]Сканер-ВС Инспектор 7.0 ФСТЭК '!C8)*1.1</f>
        <v>220000.00000000006</v>
      </c>
      <c r="D21" s="14" t="s">
        <v>464</v>
      </c>
    </row>
    <row r="22" spans="1:4" ht="37.5" x14ac:dyDescent="0.35">
      <c r="A22" s="22" t="s">
        <v>578</v>
      </c>
      <c r="B22" s="22" t="s">
        <v>577</v>
      </c>
      <c r="C22" s="3">
        <f>ROUNDUP((C9-'[1]Сканер-ВС Инспектор 7.0 ФСТЭК '!C9)*1.1,0)</f>
        <v>458167</v>
      </c>
      <c r="D22" s="14" t="s">
        <v>464</v>
      </c>
    </row>
    <row r="23" spans="1:4" ht="37.5" x14ac:dyDescent="0.35">
      <c r="A23" s="22" t="s">
        <v>576</v>
      </c>
      <c r="B23" s="22" t="s">
        <v>575</v>
      </c>
      <c r="C23" s="3">
        <f>ROUNDUP((C10-'[1]Сканер-ВС Инспектор 7.0 ФСТЭК '!C10)*1.1,0)</f>
        <v>953717</v>
      </c>
      <c r="D23" s="14" t="s">
        <v>464</v>
      </c>
    </row>
    <row r="24" spans="1:4" ht="37.5" x14ac:dyDescent="0.35">
      <c r="A24" s="22" t="s">
        <v>574</v>
      </c>
      <c r="B24" s="22" t="s">
        <v>573</v>
      </c>
      <c r="C24" s="3">
        <f>ROUNDUP((C11-'[1]Сканер-ВС Инспектор 7.0 ФСТЭК '!C11)*1.1,0)</f>
        <v>1268372</v>
      </c>
      <c r="D24" s="14" t="s">
        <v>464</v>
      </c>
    </row>
    <row r="25" spans="1:4" ht="37.5" x14ac:dyDescent="0.35">
      <c r="A25" s="22" t="s">
        <v>572</v>
      </c>
      <c r="B25" s="22" t="s">
        <v>571</v>
      </c>
      <c r="C25" s="3">
        <f>ROUNDUP((C12-'[1]Сканер-ВС Инспектор 7.0 ФСТЭК '!C12)*1.1,0)</f>
        <v>1418577</v>
      </c>
      <c r="D25" s="14" t="s">
        <v>464</v>
      </c>
    </row>
    <row r="26" spans="1:4" ht="37.5" x14ac:dyDescent="0.35">
      <c r="A26" s="22" t="s">
        <v>570</v>
      </c>
      <c r="B26" s="22" t="s">
        <v>569</v>
      </c>
      <c r="C26" s="3">
        <f>ROUNDUP((C13-'[1]Сканер-ВС Инспектор 7.0 ФСТЭК '!C13)*1.1,0)</f>
        <v>1650000</v>
      </c>
      <c r="D26" s="14" t="s">
        <v>464</v>
      </c>
    </row>
    <row r="27" spans="1:4" ht="37.5" x14ac:dyDescent="0.35">
      <c r="A27" s="22" t="s">
        <v>568</v>
      </c>
      <c r="B27" s="22" t="s">
        <v>567</v>
      </c>
      <c r="C27" s="3">
        <f>ROUNDUP((C14-'[1]Сканер-ВС Инспектор 7.0 ФСТЭК '!C14)*1.1,0)</f>
        <v>1925000</v>
      </c>
      <c r="D27" s="14" t="s">
        <v>464</v>
      </c>
    </row>
    <row r="28" spans="1:4" ht="37.5" x14ac:dyDescent="0.35">
      <c r="A28" s="22" t="s">
        <v>566</v>
      </c>
      <c r="B28" s="22" t="s">
        <v>565</v>
      </c>
      <c r="C28" s="3">
        <f>ROUNDUP((C15-'[1]Сканер-ВС Инспектор 7.0 ФСТЭК '!C15)*1.1,0)</f>
        <v>2200000</v>
      </c>
      <c r="D28" s="14" t="s">
        <v>464</v>
      </c>
    </row>
    <row r="29" spans="1:4" ht="15.5" x14ac:dyDescent="0.35">
      <c r="A29" s="47" t="s">
        <v>98</v>
      </c>
      <c r="B29" s="48"/>
      <c r="C29" s="48"/>
      <c r="D29" s="49"/>
    </row>
    <row r="30" spans="1:4" ht="25" x14ac:dyDescent="0.35">
      <c r="A30" s="22" t="s">
        <v>391</v>
      </c>
      <c r="B30" s="22" t="s">
        <v>547</v>
      </c>
      <c r="C30" s="3">
        <f>7000*1.2</f>
        <v>8400</v>
      </c>
      <c r="D30" s="14" t="s">
        <v>437</v>
      </c>
    </row>
    <row r="31" spans="1:4" ht="37.5" x14ac:dyDescent="0.35">
      <c r="A31" s="22" t="s">
        <v>390</v>
      </c>
      <c r="B31" s="22" t="s">
        <v>545</v>
      </c>
      <c r="C31" s="3">
        <f>6000*1.2</f>
        <v>7200</v>
      </c>
      <c r="D31" s="14" t="s">
        <v>437</v>
      </c>
    </row>
    <row r="32" spans="1:4" ht="37.5" x14ac:dyDescent="0.35">
      <c r="A32" s="22" t="s">
        <v>389</v>
      </c>
      <c r="B32" s="22" t="s">
        <v>543</v>
      </c>
      <c r="C32" s="3">
        <f>5000*1.2</f>
        <v>6000</v>
      </c>
      <c r="D32" s="14" t="s">
        <v>437</v>
      </c>
    </row>
    <row r="33" spans="1:4" ht="37.5" x14ac:dyDescent="0.35">
      <c r="A33" s="22" t="s">
        <v>564</v>
      </c>
      <c r="B33" s="22" t="s">
        <v>541</v>
      </c>
      <c r="C33" s="3">
        <v>4800</v>
      </c>
      <c r="D33" s="14" t="s">
        <v>437</v>
      </c>
    </row>
    <row r="34" spans="1:4" ht="19" x14ac:dyDescent="0.35">
      <c r="A34" s="55" t="s">
        <v>2</v>
      </c>
      <c r="B34" s="56"/>
      <c r="C34" s="56"/>
      <c r="D34" s="57"/>
    </row>
    <row r="35" spans="1:4" ht="15.5" x14ac:dyDescent="0.35">
      <c r="A35" s="47" t="s">
        <v>1</v>
      </c>
      <c r="B35" s="48"/>
      <c r="C35" s="48"/>
      <c r="D35" s="49"/>
    </row>
    <row r="36" spans="1:4" ht="62.5" x14ac:dyDescent="0.35">
      <c r="A36" s="22" t="s">
        <v>563</v>
      </c>
      <c r="B36" s="22" t="s">
        <v>562</v>
      </c>
      <c r="C36" s="15">
        <f>ROUNDUP(C4*0.4,0.1)</f>
        <v>38717</v>
      </c>
      <c r="D36" s="14" t="s">
        <v>445</v>
      </c>
    </row>
    <row r="37" spans="1:4" ht="62.5" x14ac:dyDescent="0.35">
      <c r="A37" s="22" t="s">
        <v>561</v>
      </c>
      <c r="B37" s="22" t="s">
        <v>560</v>
      </c>
      <c r="C37" s="15">
        <f>ROUNDUP(C5*0.4,0.1)</f>
        <v>54408</v>
      </c>
      <c r="D37" s="14" t="s">
        <v>445</v>
      </c>
    </row>
    <row r="38" spans="1:4" ht="62.5" x14ac:dyDescent="0.35">
      <c r="A38" s="22" t="s">
        <v>559</v>
      </c>
      <c r="B38" s="22" t="s">
        <v>558</v>
      </c>
      <c r="C38" s="15">
        <f>ROUNDUP(C6*0.4,0.1)</f>
        <v>84576</v>
      </c>
      <c r="D38" s="14" t="s">
        <v>445</v>
      </c>
    </row>
    <row r="39" spans="1:4" ht="62.5" x14ac:dyDescent="0.35">
      <c r="A39" s="22" t="s">
        <v>557</v>
      </c>
      <c r="B39" s="22" t="s">
        <v>556</v>
      </c>
      <c r="C39" s="15">
        <f>ROUNDUP(C7*0.4,0.1)</f>
        <v>122376</v>
      </c>
      <c r="D39" s="14" t="s">
        <v>445</v>
      </c>
    </row>
    <row r="40" spans="1:4" ht="62.5" x14ac:dyDescent="0.35">
      <c r="A40" s="22" t="s">
        <v>555</v>
      </c>
      <c r="B40" s="22" t="s">
        <v>554</v>
      </c>
      <c r="C40" s="15">
        <f>ROUNDUP(C8*0.4,0.1)</f>
        <v>168504</v>
      </c>
      <c r="D40" s="14" t="s">
        <v>445</v>
      </c>
    </row>
    <row r="41" spans="1:4" ht="62.5" x14ac:dyDescent="0.35">
      <c r="A41" s="22" t="s">
        <v>689</v>
      </c>
      <c r="B41" s="22" t="s">
        <v>688</v>
      </c>
      <c r="C41" s="15">
        <f>ROUNDUP(C9*0.4,0.1)</f>
        <v>288000</v>
      </c>
      <c r="D41" s="14" t="s">
        <v>445</v>
      </c>
    </row>
    <row r="42" spans="1:4" ht="62.5" x14ac:dyDescent="0.35">
      <c r="A42" s="22" t="s">
        <v>687</v>
      </c>
      <c r="B42" s="22" t="s">
        <v>686</v>
      </c>
      <c r="C42" s="15">
        <f>ROUNDUP(C10*0.4,0.1)</f>
        <v>528000</v>
      </c>
      <c r="D42" s="14" t="s">
        <v>445</v>
      </c>
    </row>
    <row r="43" spans="1:4" ht="62.5" x14ac:dyDescent="0.35">
      <c r="A43" s="22" t="s">
        <v>397</v>
      </c>
      <c r="B43" s="22" t="s">
        <v>553</v>
      </c>
      <c r="C43" s="15">
        <f>ROUNDUP(C11*0.4,0.1)</f>
        <v>768000</v>
      </c>
      <c r="D43" s="14" t="s">
        <v>392</v>
      </c>
    </row>
    <row r="44" spans="1:4" ht="62.5" x14ac:dyDescent="0.35">
      <c r="A44" s="22" t="s">
        <v>396</v>
      </c>
      <c r="B44" s="22" t="s">
        <v>552</v>
      </c>
      <c r="C44" s="15">
        <f>ROUNDUP(C12*0.4,0.1)</f>
        <v>1008000</v>
      </c>
      <c r="D44" s="14" t="s">
        <v>392</v>
      </c>
    </row>
    <row r="45" spans="1:4" ht="62.5" x14ac:dyDescent="0.35">
      <c r="A45" s="22" t="s">
        <v>395</v>
      </c>
      <c r="B45" s="22" t="s">
        <v>551</v>
      </c>
      <c r="C45" s="15">
        <f>ROUNDUP(C13*0.4,0.1)</f>
        <v>1391154</v>
      </c>
      <c r="D45" s="14" t="s">
        <v>392</v>
      </c>
    </row>
    <row r="46" spans="1:4" ht="62.5" x14ac:dyDescent="0.35">
      <c r="A46" s="22" t="s">
        <v>394</v>
      </c>
      <c r="B46" s="22" t="s">
        <v>550</v>
      </c>
      <c r="C46" s="15">
        <f>ROUNDUP(C14*0.4,0.1)</f>
        <v>2208754</v>
      </c>
      <c r="D46" s="14" t="s">
        <v>392</v>
      </c>
    </row>
    <row r="47" spans="1:4" ht="62.5" x14ac:dyDescent="0.35">
      <c r="A47" s="22" t="s">
        <v>393</v>
      </c>
      <c r="B47" s="22" t="s">
        <v>549</v>
      </c>
      <c r="C47" s="15">
        <f>ROUNDUP(C15*0.4,0.1)</f>
        <v>2906754</v>
      </c>
      <c r="D47" s="14" t="s">
        <v>392</v>
      </c>
    </row>
    <row r="48" spans="1:4" ht="15.5" x14ac:dyDescent="0.35">
      <c r="A48" s="47" t="s">
        <v>283</v>
      </c>
      <c r="B48" s="48"/>
      <c r="C48" s="48"/>
      <c r="D48" s="49"/>
    </row>
    <row r="49" spans="1:4" ht="25" x14ac:dyDescent="0.35">
      <c r="A49" s="22" t="s">
        <v>548</v>
      </c>
      <c r="B49" s="22" t="s">
        <v>547</v>
      </c>
      <c r="C49" s="3">
        <f>C30*0.4</f>
        <v>3360</v>
      </c>
      <c r="D49" s="14" t="s">
        <v>437</v>
      </c>
    </row>
    <row r="50" spans="1:4" ht="37.5" x14ac:dyDescent="0.35">
      <c r="A50" s="22" t="s">
        <v>546</v>
      </c>
      <c r="B50" s="22" t="s">
        <v>545</v>
      </c>
      <c r="C50" s="3">
        <f>C31*0.4</f>
        <v>2880</v>
      </c>
      <c r="D50" s="14" t="s">
        <v>437</v>
      </c>
    </row>
    <row r="51" spans="1:4" ht="37.5" x14ac:dyDescent="0.35">
      <c r="A51" s="22" t="s">
        <v>544</v>
      </c>
      <c r="B51" s="22" t="s">
        <v>543</v>
      </c>
      <c r="C51" s="3">
        <f>C32*0.4</f>
        <v>2400</v>
      </c>
      <c r="D51" s="14" t="s">
        <v>437</v>
      </c>
    </row>
    <row r="52" spans="1:4" ht="37.5" x14ac:dyDescent="0.35">
      <c r="A52" s="22" t="s">
        <v>542</v>
      </c>
      <c r="B52" s="22" t="s">
        <v>541</v>
      </c>
      <c r="C52" s="3">
        <f>C33*0.4</f>
        <v>1920</v>
      </c>
      <c r="D52" s="14" t="s">
        <v>437</v>
      </c>
    </row>
    <row r="53" spans="1:4" ht="22" x14ac:dyDescent="0.35">
      <c r="A53" s="32" t="s">
        <v>418</v>
      </c>
      <c r="B53" s="27"/>
    </row>
    <row r="54" spans="1:4" ht="116" x14ac:dyDescent="0.35">
      <c r="A54" s="29" t="s">
        <v>540</v>
      </c>
      <c r="B54" s="30" t="s">
        <v>509</v>
      </c>
    </row>
    <row r="55" spans="1:4" ht="116" x14ac:dyDescent="0.35">
      <c r="A55" s="29" t="s">
        <v>413</v>
      </c>
      <c r="B55" s="30" t="s">
        <v>656</v>
      </c>
    </row>
    <row r="56" spans="1:4" ht="43.5" x14ac:dyDescent="0.35">
      <c r="A56" s="29" t="s">
        <v>412</v>
      </c>
      <c r="B56" s="30" t="s">
        <v>411</v>
      </c>
    </row>
    <row r="57" spans="1:4" x14ac:dyDescent="0.35">
      <c r="A57" s="29" t="s">
        <v>410</v>
      </c>
      <c r="B57" s="28" t="s">
        <v>409</v>
      </c>
    </row>
  </sheetData>
  <mergeCells count="7">
    <mergeCell ref="A1:D1"/>
    <mergeCell ref="A48:D48"/>
    <mergeCell ref="A3:D3"/>
    <mergeCell ref="A29:D29"/>
    <mergeCell ref="A34:D34"/>
    <mergeCell ref="A35:D35"/>
    <mergeCell ref="A16:D16"/>
  </mergeCells>
  <hyperlinks>
    <hyperlink ref="B57" r:id="rId1" xr:uid="{55B3DBBE-8DFC-4DC7-B97B-831E14DFF191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341E-225A-4EC5-A8EE-DA375EBF951B}">
  <sheetPr>
    <tabColor rgb="FF00B050"/>
    <outlinePr summaryBelow="0"/>
  </sheetPr>
  <dimension ref="A1:J6"/>
  <sheetViews>
    <sheetView zoomScale="70" zoomScaleNormal="70" workbookViewId="0">
      <selection sqref="A1:I1"/>
    </sheetView>
  </sheetViews>
  <sheetFormatPr defaultColWidth="9.453125" defaultRowHeight="15.5" outlineLevelCol="1" x14ac:dyDescent="0.45"/>
  <cols>
    <col min="1" max="1" width="26.453125" style="25" customWidth="1"/>
    <col min="2" max="2" width="70.08984375" style="25" customWidth="1"/>
    <col min="3" max="3" width="14.54296875" style="25" customWidth="1"/>
    <col min="4" max="4" width="68.1796875" style="25" customWidth="1"/>
    <col min="5" max="6" width="12.54296875" style="25" customWidth="1" outlineLevel="1"/>
    <col min="7" max="7" width="11.6328125" style="25" hidden="1" customWidth="1" outlineLevel="1"/>
    <col min="8" max="8" width="0.36328125" style="25" hidden="1" customWidth="1" outlineLevel="1"/>
    <col min="9" max="9" width="48.6328125" hidden="1" customWidth="1"/>
    <col min="10" max="10" width="58.1796875" style="25" customWidth="1"/>
    <col min="11" max="16384" width="9.453125" style="25"/>
  </cols>
  <sheetData>
    <row r="1" spans="1:10" ht="22" x14ac:dyDescent="0.6">
      <c r="A1" s="58" t="s">
        <v>685</v>
      </c>
      <c r="B1" s="59"/>
      <c r="C1" s="59"/>
      <c r="D1" s="59"/>
      <c r="E1" s="59"/>
      <c r="F1" s="59"/>
      <c r="G1" s="59"/>
      <c r="H1" s="59"/>
      <c r="I1" s="59"/>
      <c r="J1" s="41" t="s">
        <v>607</v>
      </c>
    </row>
    <row r="2" spans="1:10" ht="22" x14ac:dyDescent="0.45">
      <c r="A2" s="32" t="s">
        <v>418</v>
      </c>
      <c r="B2" s="27"/>
    </row>
    <row r="3" spans="1:10" ht="102.5" x14ac:dyDescent="0.45">
      <c r="A3" s="29" t="s">
        <v>610</v>
      </c>
      <c r="B3" s="30" t="s">
        <v>609</v>
      </c>
      <c r="D3" s="37"/>
    </row>
    <row r="4" spans="1:10" ht="43.5" x14ac:dyDescent="0.45">
      <c r="A4" s="36" t="s">
        <v>608</v>
      </c>
      <c r="B4" s="35" t="s">
        <v>607</v>
      </c>
    </row>
    <row r="5" spans="1:10" ht="44.5" x14ac:dyDescent="0.45">
      <c r="A5" s="29" t="s">
        <v>412</v>
      </c>
      <c r="B5" s="30" t="s">
        <v>411</v>
      </c>
    </row>
    <row r="6" spans="1:10" ht="44.5" x14ac:dyDescent="0.45">
      <c r="A6" s="29" t="s">
        <v>606</v>
      </c>
      <c r="B6" s="30" t="s">
        <v>683</v>
      </c>
    </row>
  </sheetData>
  <mergeCells count="1">
    <mergeCell ref="A1:I1"/>
  </mergeCells>
  <hyperlinks>
    <hyperlink ref="B4" r:id="rId1" xr:uid="{195C0375-255F-42C8-8354-04E6C18DB797}"/>
    <hyperlink ref="J1" r:id="rId2" xr:uid="{94141AFD-3055-42DB-ADD8-26BCEF3CC85C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D5C4-6409-4154-9D16-BF214C8F5474}">
  <sheetPr>
    <tabColor theme="3" tint="0.39997558519241921"/>
    <pageSetUpPr fitToPage="1"/>
  </sheetPr>
  <dimension ref="A1:E27"/>
  <sheetViews>
    <sheetView zoomScaleNormal="100" workbookViewId="0">
      <pane xSplit="1" topLeftCell="B1" activePane="topRight" state="frozen"/>
      <selection pane="topRight" sqref="A1:D1"/>
    </sheetView>
  </sheetViews>
  <sheetFormatPr defaultColWidth="9.453125" defaultRowHeight="15.5" x14ac:dyDescent="0.45"/>
  <cols>
    <col min="1" max="1" width="26.453125" style="9" customWidth="1"/>
    <col min="2" max="2" width="60" style="9" customWidth="1"/>
    <col min="3" max="3" width="14.54296875" style="10" customWidth="1"/>
    <col min="4" max="4" width="66.453125" style="11" customWidth="1"/>
    <col min="5" max="16384" width="9.453125" style="25"/>
  </cols>
  <sheetData>
    <row r="1" spans="1:5" x14ac:dyDescent="0.45">
      <c r="A1" s="60" t="s">
        <v>127</v>
      </c>
      <c r="B1" s="61"/>
      <c r="C1" s="61"/>
      <c r="D1" s="61"/>
    </row>
    <row r="2" spans="1:5" s="7" customFormat="1" x14ac:dyDescent="0.35">
      <c r="A2" s="8" t="s">
        <v>73</v>
      </c>
      <c r="B2" s="8" t="s">
        <v>74</v>
      </c>
      <c r="C2" s="8" t="s">
        <v>75</v>
      </c>
      <c r="D2" s="8" t="s">
        <v>0</v>
      </c>
    </row>
    <row r="3" spans="1:5" ht="15.75" customHeight="1" x14ac:dyDescent="0.45">
      <c r="A3" s="62" t="s">
        <v>616</v>
      </c>
      <c r="B3" s="62"/>
      <c r="C3" s="62"/>
      <c r="D3" s="62"/>
    </row>
    <row r="4" spans="1:5" ht="31.5" x14ac:dyDescent="0.45">
      <c r="A4" s="2" t="s">
        <v>60</v>
      </c>
      <c r="B4" s="12" t="s">
        <v>56</v>
      </c>
      <c r="C4" s="3">
        <v>508221</v>
      </c>
      <c r="D4" s="5" t="s">
        <v>89</v>
      </c>
      <c r="E4" s="13"/>
    </row>
    <row r="5" spans="1:5" ht="15" customHeight="1" x14ac:dyDescent="0.45">
      <c r="A5" s="62" t="s">
        <v>615</v>
      </c>
      <c r="B5" s="62"/>
      <c r="C5" s="62"/>
      <c r="D5" s="62"/>
      <c r="E5" s="13"/>
    </row>
    <row r="6" spans="1:5" ht="50.15" customHeight="1" x14ac:dyDescent="0.45">
      <c r="A6" s="2" t="s">
        <v>61</v>
      </c>
      <c r="B6" s="12" t="s">
        <v>57</v>
      </c>
      <c r="C6" s="3">
        <v>647392</v>
      </c>
      <c r="D6" s="5" t="s">
        <v>90</v>
      </c>
      <c r="E6" s="13"/>
    </row>
    <row r="7" spans="1:5" ht="15" customHeight="1" x14ac:dyDescent="0.45">
      <c r="A7" s="62" t="s">
        <v>614</v>
      </c>
      <c r="B7" s="62"/>
      <c r="C7" s="62"/>
      <c r="D7" s="62"/>
      <c r="E7" s="13"/>
    </row>
    <row r="8" spans="1:5" ht="33" x14ac:dyDescent="0.45">
      <c r="A8" s="2" t="s">
        <v>63</v>
      </c>
      <c r="B8" s="12" t="s">
        <v>62</v>
      </c>
      <c r="C8" s="3">
        <v>857567</v>
      </c>
      <c r="D8" s="4" t="s">
        <v>91</v>
      </c>
      <c r="E8" s="13"/>
    </row>
    <row r="9" spans="1:5" ht="31.5" x14ac:dyDescent="0.45">
      <c r="A9" s="2" t="s">
        <v>64</v>
      </c>
      <c r="B9" s="12" t="s">
        <v>58</v>
      </c>
      <c r="C9" s="3">
        <v>904936</v>
      </c>
      <c r="D9" s="5" t="s">
        <v>91</v>
      </c>
      <c r="E9" s="13"/>
    </row>
    <row r="10" spans="1:5" ht="15" customHeight="1" x14ac:dyDescent="0.45">
      <c r="A10" s="62" t="s">
        <v>613</v>
      </c>
      <c r="B10" s="62"/>
      <c r="C10" s="62"/>
      <c r="D10" s="62"/>
      <c r="E10" s="13"/>
    </row>
    <row r="11" spans="1:5" ht="28" x14ac:dyDescent="0.45">
      <c r="A11" s="2" t="s">
        <v>65</v>
      </c>
      <c r="B11" s="12" t="s">
        <v>59</v>
      </c>
      <c r="C11" s="3">
        <v>1231099</v>
      </c>
      <c r="D11" s="5" t="s">
        <v>14</v>
      </c>
    </row>
    <row r="12" spans="1:5" ht="15" customHeight="1" x14ac:dyDescent="0.45">
      <c r="A12" s="62" t="s">
        <v>49</v>
      </c>
      <c r="B12" s="62"/>
      <c r="C12" s="62"/>
      <c r="D12" s="62"/>
    </row>
    <row r="13" spans="1:5" ht="42" x14ac:dyDescent="0.45">
      <c r="A13" s="2" t="s">
        <v>50</v>
      </c>
      <c r="B13" s="12" t="s">
        <v>92</v>
      </c>
      <c r="C13" s="3">
        <v>110250</v>
      </c>
      <c r="D13" s="5" t="s">
        <v>51</v>
      </c>
    </row>
    <row r="14" spans="1:5" ht="15" customHeight="1" x14ac:dyDescent="0.45">
      <c r="A14" s="62" t="s">
        <v>612</v>
      </c>
      <c r="B14" s="62"/>
      <c r="C14" s="62"/>
      <c r="D14" s="62"/>
    </row>
    <row r="15" spans="1:5" ht="25.5" customHeight="1" x14ac:dyDescent="0.45">
      <c r="A15" s="2" t="s">
        <v>15</v>
      </c>
      <c r="B15" s="12" t="s">
        <v>5</v>
      </c>
      <c r="C15" s="3">
        <v>19950</v>
      </c>
      <c r="D15" s="5" t="s">
        <v>18</v>
      </c>
    </row>
    <row r="16" spans="1:5" x14ac:dyDescent="0.45">
      <c r="A16" s="2" t="s">
        <v>16</v>
      </c>
      <c r="B16" s="12" t="s">
        <v>17</v>
      </c>
      <c r="C16" s="3">
        <v>49350</v>
      </c>
      <c r="D16" s="5" t="s">
        <v>19</v>
      </c>
    </row>
    <row r="17" spans="1:4" x14ac:dyDescent="0.45">
      <c r="A17" s="62" t="s">
        <v>611</v>
      </c>
      <c r="B17" s="62"/>
      <c r="C17" s="62"/>
      <c r="D17" s="62"/>
    </row>
    <row r="18" spans="1:4" ht="25.5" customHeight="1" x14ac:dyDescent="0.45">
      <c r="A18" s="2" t="s">
        <v>76</v>
      </c>
      <c r="B18" s="12" t="s">
        <v>77</v>
      </c>
      <c r="C18" s="3">
        <v>55125</v>
      </c>
      <c r="D18" s="2" t="s">
        <v>78</v>
      </c>
    </row>
    <row r="19" spans="1:4" ht="41.25" customHeight="1" x14ac:dyDescent="0.45">
      <c r="A19" s="2" t="s">
        <v>79</v>
      </c>
      <c r="B19" s="12" t="s">
        <v>80</v>
      </c>
      <c r="C19" s="3">
        <v>81900</v>
      </c>
      <c r="D19" s="2" t="s">
        <v>78</v>
      </c>
    </row>
    <row r="20" spans="1:4" ht="25.5" customHeight="1" x14ac:dyDescent="0.45">
      <c r="A20" s="2" t="s">
        <v>81</v>
      </c>
      <c r="B20" s="12" t="s">
        <v>82</v>
      </c>
      <c r="C20" s="3">
        <v>54600</v>
      </c>
      <c r="D20" s="2" t="s">
        <v>78</v>
      </c>
    </row>
    <row r="21" spans="1:4" x14ac:dyDescent="0.45">
      <c r="A21" s="2" t="s">
        <v>83</v>
      </c>
      <c r="B21" s="12" t="s">
        <v>84</v>
      </c>
      <c r="C21" s="3">
        <v>58275</v>
      </c>
      <c r="D21" s="2" t="s">
        <v>78</v>
      </c>
    </row>
    <row r="22" spans="1:4" x14ac:dyDescent="0.45">
      <c r="A22" s="2" t="s">
        <v>85</v>
      </c>
      <c r="B22" s="12" t="s">
        <v>128</v>
      </c>
      <c r="C22" s="3">
        <v>56805</v>
      </c>
      <c r="D22" s="2" t="s">
        <v>78</v>
      </c>
    </row>
    <row r="23" spans="1:4" x14ac:dyDescent="0.45">
      <c r="A23" s="2" t="s">
        <v>86</v>
      </c>
      <c r="B23" s="12" t="s">
        <v>129</v>
      </c>
      <c r="C23" s="3">
        <v>57960</v>
      </c>
      <c r="D23" s="2" t="s">
        <v>78</v>
      </c>
    </row>
    <row r="24" spans="1:4" x14ac:dyDescent="0.45">
      <c r="A24" s="2" t="s">
        <v>87</v>
      </c>
      <c r="B24" s="12" t="s">
        <v>130</v>
      </c>
      <c r="C24" s="3">
        <v>28614</v>
      </c>
      <c r="D24" s="2" t="s">
        <v>78</v>
      </c>
    </row>
    <row r="25" spans="1:4" x14ac:dyDescent="0.45">
      <c r="A25" s="2" t="s">
        <v>88</v>
      </c>
      <c r="B25" s="12" t="s">
        <v>131</v>
      </c>
      <c r="C25" s="3">
        <v>33075</v>
      </c>
      <c r="D25" s="2" t="s">
        <v>78</v>
      </c>
    </row>
    <row r="26" spans="1:4" x14ac:dyDescent="0.45">
      <c r="A26" s="2" t="s">
        <v>7</v>
      </c>
      <c r="B26" s="12" t="s">
        <v>9</v>
      </c>
      <c r="C26" s="3" t="s">
        <v>10</v>
      </c>
      <c r="D26" s="5" t="s">
        <v>12</v>
      </c>
    </row>
    <row r="27" spans="1:4" x14ac:dyDescent="0.45">
      <c r="A27" s="2" t="s">
        <v>7</v>
      </c>
      <c r="B27" s="12" t="s">
        <v>11</v>
      </c>
      <c r="C27" s="3" t="s">
        <v>10</v>
      </c>
      <c r="D27" s="5" t="s">
        <v>13</v>
      </c>
    </row>
  </sheetData>
  <mergeCells count="8">
    <mergeCell ref="A1:D1"/>
    <mergeCell ref="A17:D17"/>
    <mergeCell ref="A14:D14"/>
    <mergeCell ref="A3:D3"/>
    <mergeCell ref="A5:D5"/>
    <mergeCell ref="A7:D7"/>
    <mergeCell ref="A10:D10"/>
    <mergeCell ref="A12:D12"/>
  </mergeCells>
  <pageMargins left="0.7" right="0.7" top="0.75" bottom="0.75" header="0.3" footer="0.3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E705-03C9-4BA8-B331-06098F4A314C}">
  <sheetPr>
    <tabColor theme="4" tint="0.59999389629810485"/>
  </sheetPr>
  <dimension ref="A1:D22"/>
  <sheetViews>
    <sheetView zoomScale="85" zoomScaleNormal="85" workbookViewId="0">
      <selection sqref="A1:D1"/>
    </sheetView>
  </sheetViews>
  <sheetFormatPr defaultColWidth="9.453125" defaultRowHeight="15.5" x14ac:dyDescent="0.45"/>
  <cols>
    <col min="1" max="1" width="26.453125" style="25" customWidth="1"/>
    <col min="2" max="2" width="60" style="9" customWidth="1"/>
    <col min="3" max="3" width="18.36328125" style="25" bestFit="1" customWidth="1"/>
    <col min="4" max="4" width="66.453125" style="25" customWidth="1"/>
    <col min="5" max="16384" width="9.453125" style="25"/>
  </cols>
  <sheetData>
    <row r="1" spans="1:4" ht="19.5" customHeight="1" x14ac:dyDescent="0.45">
      <c r="A1" s="63" t="s">
        <v>637</v>
      </c>
      <c r="B1" s="64"/>
      <c r="C1" s="64"/>
      <c r="D1" s="65"/>
    </row>
    <row r="2" spans="1:4" s="7" customFormat="1" x14ac:dyDescent="0.35">
      <c r="A2" s="6" t="s">
        <v>73</v>
      </c>
      <c r="B2" s="8" t="s">
        <v>74</v>
      </c>
      <c r="C2" s="6" t="s">
        <v>75</v>
      </c>
      <c r="D2" s="6" t="s">
        <v>0</v>
      </c>
    </row>
    <row r="3" spans="1:4" x14ac:dyDescent="0.45">
      <c r="A3" s="47" t="s">
        <v>1</v>
      </c>
      <c r="B3" s="48"/>
      <c r="C3" s="48"/>
      <c r="D3" s="49"/>
    </row>
    <row r="4" spans="1:4" ht="137.5" x14ac:dyDescent="0.45">
      <c r="A4" s="14" t="s">
        <v>45</v>
      </c>
      <c r="B4" s="14" t="s">
        <v>69</v>
      </c>
      <c r="C4" s="3">
        <v>830000</v>
      </c>
      <c r="D4" s="14" t="s">
        <v>375</v>
      </c>
    </row>
    <row r="5" spans="1:4" ht="137.5" x14ac:dyDescent="0.45">
      <c r="A5" s="14" t="s">
        <v>377</v>
      </c>
      <c r="B5" s="14" t="s">
        <v>378</v>
      </c>
      <c r="C5" s="3">
        <v>1750000</v>
      </c>
      <c r="D5" s="14" t="s">
        <v>379</v>
      </c>
    </row>
    <row r="6" spans="1:4" ht="100" x14ac:dyDescent="0.45">
      <c r="A6" s="14" t="s">
        <v>46</v>
      </c>
      <c r="B6" s="14" t="s">
        <v>68</v>
      </c>
      <c r="C6" s="3">
        <v>5000000</v>
      </c>
      <c r="D6" s="14" t="s">
        <v>382</v>
      </c>
    </row>
    <row r="7" spans="1:4" ht="87.5" x14ac:dyDescent="0.45">
      <c r="A7" s="14" t="s">
        <v>632</v>
      </c>
      <c r="B7" s="14" t="s">
        <v>631</v>
      </c>
      <c r="C7" s="3">
        <v>15000000</v>
      </c>
      <c r="D7" s="14" t="s">
        <v>630</v>
      </c>
    </row>
    <row r="8" spans="1:4" ht="87.5" x14ac:dyDescent="0.45">
      <c r="A8" s="14" t="s">
        <v>93</v>
      </c>
      <c r="B8" s="14" t="s">
        <v>94</v>
      </c>
      <c r="C8" s="3">
        <v>350000</v>
      </c>
      <c r="D8" s="14" t="s">
        <v>629</v>
      </c>
    </row>
    <row r="9" spans="1:4" ht="100" x14ac:dyDescent="0.45">
      <c r="A9" s="14" t="s">
        <v>66</v>
      </c>
      <c r="B9" s="14" t="s">
        <v>67</v>
      </c>
      <c r="C9" s="3">
        <v>250000</v>
      </c>
      <c r="D9" s="14" t="s">
        <v>651</v>
      </c>
    </row>
    <row r="10" spans="1:4" ht="15.75" customHeight="1" x14ac:dyDescent="0.45">
      <c r="A10" s="52" t="s">
        <v>20</v>
      </c>
      <c r="B10" s="53"/>
      <c r="C10" s="53"/>
      <c r="D10" s="54"/>
    </row>
    <row r="11" spans="1:4" ht="25" x14ac:dyDescent="0.45">
      <c r="A11" s="14" t="s">
        <v>47</v>
      </c>
      <c r="B11" s="14" t="s">
        <v>70</v>
      </c>
      <c r="C11" s="3">
        <v>500000</v>
      </c>
      <c r="D11" s="14" t="s">
        <v>123</v>
      </c>
    </row>
    <row r="12" spans="1:4" ht="25" x14ac:dyDescent="0.45">
      <c r="A12" s="14" t="s">
        <v>380</v>
      </c>
      <c r="B12" s="14" t="s">
        <v>381</v>
      </c>
      <c r="C12" s="3">
        <v>700000</v>
      </c>
      <c r="D12" s="14" t="s">
        <v>123</v>
      </c>
    </row>
    <row r="13" spans="1:4" ht="25" x14ac:dyDescent="0.45">
      <c r="A13" s="14" t="s">
        <v>48</v>
      </c>
      <c r="B13" s="14" t="s">
        <v>71</v>
      </c>
      <c r="C13" s="3">
        <v>1500000</v>
      </c>
      <c r="D13" s="14" t="s">
        <v>123</v>
      </c>
    </row>
    <row r="14" spans="1:4" ht="50" customHeight="1" x14ac:dyDescent="0.45">
      <c r="A14" s="14" t="s">
        <v>122</v>
      </c>
      <c r="B14" s="14" t="s">
        <v>373</v>
      </c>
      <c r="C14" s="3">
        <v>70000</v>
      </c>
      <c r="D14" s="14" t="s">
        <v>285</v>
      </c>
    </row>
    <row r="15" spans="1:4" x14ac:dyDescent="0.45">
      <c r="A15" s="52" t="s">
        <v>628</v>
      </c>
      <c r="B15" s="53"/>
      <c r="C15" s="53"/>
      <c r="D15" s="54"/>
    </row>
    <row r="16" spans="1:4" ht="50" customHeight="1" x14ac:dyDescent="0.45">
      <c r="A16" s="14" t="s">
        <v>627</v>
      </c>
      <c r="B16" s="14" t="s">
        <v>626</v>
      </c>
      <c r="C16" s="3">
        <f>800000</f>
        <v>800000</v>
      </c>
      <c r="D16" s="14" t="s">
        <v>625</v>
      </c>
    </row>
    <row r="17" spans="1:4" ht="50" customHeight="1" x14ac:dyDescent="0.45">
      <c r="A17" s="14" t="s">
        <v>624</v>
      </c>
      <c r="B17" s="14" t="s">
        <v>623</v>
      </c>
      <c r="C17" s="39" t="s">
        <v>652</v>
      </c>
      <c r="D17" s="3" t="s">
        <v>653</v>
      </c>
    </row>
    <row r="18" spans="1:4" x14ac:dyDescent="0.45">
      <c r="A18" s="52" t="s">
        <v>622</v>
      </c>
      <c r="B18" s="53"/>
      <c r="C18" s="53"/>
      <c r="D18" s="54"/>
    </row>
    <row r="19" spans="1:4" ht="50" customHeight="1" x14ac:dyDescent="0.45">
      <c r="A19" s="14" t="s">
        <v>621</v>
      </c>
      <c r="B19" s="14" t="s">
        <v>620</v>
      </c>
      <c r="C19" s="3">
        <v>350000</v>
      </c>
      <c r="D19" s="14" t="s">
        <v>619</v>
      </c>
    </row>
    <row r="20" spans="1:4" ht="22" x14ac:dyDescent="0.45">
      <c r="A20" s="38" t="s">
        <v>618</v>
      </c>
      <c r="B20" s="27"/>
    </row>
    <row r="21" spans="1:4" ht="65.5" customHeight="1" x14ac:dyDescent="0.45">
      <c r="A21" s="66" t="s">
        <v>376</v>
      </c>
      <c r="B21" s="67"/>
    </row>
    <row r="22" spans="1:4" ht="73.5" x14ac:dyDescent="0.45">
      <c r="A22" s="29" t="s">
        <v>617</v>
      </c>
      <c r="B22" s="30" t="s">
        <v>684</v>
      </c>
    </row>
  </sheetData>
  <mergeCells count="6">
    <mergeCell ref="A1:D1"/>
    <mergeCell ref="A21:B21"/>
    <mergeCell ref="A3:D3"/>
    <mergeCell ref="A10:D10"/>
    <mergeCell ref="A15:D15"/>
    <mergeCell ref="A18:D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B7AE-9EC0-4E24-8DB0-79AB20868283}">
  <sheetPr>
    <tabColor rgb="FFFF0000"/>
  </sheetPr>
  <dimension ref="A1:D16"/>
  <sheetViews>
    <sheetView zoomScale="85" zoomScaleNormal="85" workbookViewId="0">
      <selection sqref="A1:D1"/>
    </sheetView>
  </sheetViews>
  <sheetFormatPr defaultColWidth="9.453125" defaultRowHeight="15.5" x14ac:dyDescent="0.45"/>
  <cols>
    <col min="1" max="1" width="26.453125" style="25" customWidth="1"/>
    <col min="2" max="2" width="60" style="9" customWidth="1"/>
    <col min="3" max="3" width="14.54296875" style="25" customWidth="1"/>
    <col min="4" max="4" width="66.453125" style="25" customWidth="1"/>
    <col min="5" max="16384" width="9.453125" style="25"/>
  </cols>
  <sheetData>
    <row r="1" spans="1:4" ht="19.5" customHeight="1" x14ac:dyDescent="0.45">
      <c r="A1" s="68" t="s">
        <v>682</v>
      </c>
      <c r="B1" s="68"/>
      <c r="C1" s="68"/>
      <c r="D1" s="68"/>
    </row>
    <row r="2" spans="1:4" s="7" customFormat="1" x14ac:dyDescent="0.35">
      <c r="A2" s="6" t="s">
        <v>73</v>
      </c>
      <c r="B2" s="8" t="s">
        <v>74</v>
      </c>
      <c r="C2" s="6" t="s">
        <v>75</v>
      </c>
      <c r="D2" s="6" t="s">
        <v>0</v>
      </c>
    </row>
    <row r="3" spans="1:4" ht="15.75" customHeight="1" x14ac:dyDescent="0.45">
      <c r="A3" s="47" t="s">
        <v>1</v>
      </c>
      <c r="B3" s="48"/>
      <c r="C3" s="48"/>
      <c r="D3" s="49"/>
    </row>
    <row r="4" spans="1:4" ht="49.25" customHeight="1" x14ac:dyDescent="0.45">
      <c r="A4" s="14" t="s">
        <v>681</v>
      </c>
      <c r="B4" s="14" t="s">
        <v>680</v>
      </c>
      <c r="C4" s="3">
        <v>830000</v>
      </c>
      <c r="D4" s="40" t="s">
        <v>679</v>
      </c>
    </row>
    <row r="5" spans="1:4" ht="37.5" x14ac:dyDescent="0.45">
      <c r="A5" s="14" t="s">
        <v>678</v>
      </c>
      <c r="B5" s="14" t="s">
        <v>677</v>
      </c>
      <c r="C5" s="3">
        <v>1750000</v>
      </c>
      <c r="D5" s="40" t="s">
        <v>676</v>
      </c>
    </row>
    <row r="6" spans="1:4" ht="50" x14ac:dyDescent="0.45">
      <c r="A6" s="14" t="s">
        <v>675</v>
      </c>
      <c r="B6" s="14" t="s">
        <v>674</v>
      </c>
      <c r="C6" s="3">
        <v>500000</v>
      </c>
      <c r="D6" s="40" t="s">
        <v>673</v>
      </c>
    </row>
    <row r="7" spans="1:4" ht="50" x14ac:dyDescent="0.45">
      <c r="A7" s="14" t="s">
        <v>672</v>
      </c>
      <c r="B7" s="14" t="s">
        <v>671</v>
      </c>
      <c r="C7" s="3">
        <v>350000</v>
      </c>
      <c r="D7" s="40" t="s">
        <v>670</v>
      </c>
    </row>
    <row r="8" spans="1:4" ht="15.75" customHeight="1" x14ac:dyDescent="0.45">
      <c r="A8" s="52" t="s">
        <v>20</v>
      </c>
      <c r="B8" s="53"/>
      <c r="C8" s="53"/>
      <c r="D8" s="54"/>
    </row>
    <row r="9" spans="1:4" ht="37.5" x14ac:dyDescent="0.45">
      <c r="A9" s="14" t="s">
        <v>669</v>
      </c>
      <c r="B9" s="14" t="s">
        <v>658</v>
      </c>
      <c r="C9" s="3">
        <v>500000</v>
      </c>
      <c r="D9" s="40" t="s">
        <v>123</v>
      </c>
    </row>
    <row r="10" spans="1:4" ht="37.5" x14ac:dyDescent="0.45">
      <c r="A10" s="14" t="s">
        <v>668</v>
      </c>
      <c r="B10" s="14" t="s">
        <v>667</v>
      </c>
      <c r="C10" s="3">
        <v>700000</v>
      </c>
      <c r="D10" s="40" t="s">
        <v>123</v>
      </c>
    </row>
    <row r="11" spans="1:4" ht="37.5" x14ac:dyDescent="0.45">
      <c r="A11" s="14" t="s">
        <v>666</v>
      </c>
      <c r="B11" s="14" t="s">
        <v>665</v>
      </c>
      <c r="C11" s="3">
        <v>1500000</v>
      </c>
      <c r="D11" s="40" t="s">
        <v>123</v>
      </c>
    </row>
    <row r="12" spans="1:4" ht="37.5" x14ac:dyDescent="0.45">
      <c r="A12" s="14" t="s">
        <v>664</v>
      </c>
      <c r="B12" s="14" t="s">
        <v>663</v>
      </c>
      <c r="C12" s="3">
        <v>70000</v>
      </c>
      <c r="D12" s="40" t="s">
        <v>285</v>
      </c>
    </row>
    <row r="13" spans="1:4" x14ac:dyDescent="0.45">
      <c r="A13" s="52" t="s">
        <v>628</v>
      </c>
      <c r="B13" s="53"/>
      <c r="C13" s="53"/>
      <c r="D13" s="54"/>
    </row>
    <row r="14" spans="1:4" ht="28" x14ac:dyDescent="0.45">
      <c r="A14" s="2" t="s">
        <v>662</v>
      </c>
      <c r="B14" s="2" t="s">
        <v>661</v>
      </c>
      <c r="C14" s="3">
        <v>800000</v>
      </c>
      <c r="D14" s="40" t="s">
        <v>625</v>
      </c>
    </row>
    <row r="15" spans="1:4" x14ac:dyDescent="0.45">
      <c r="A15" s="52" t="s">
        <v>660</v>
      </c>
      <c r="B15" s="53"/>
      <c r="C15" s="53"/>
      <c r="D15" s="54"/>
    </row>
    <row r="16" spans="1:4" ht="46" x14ac:dyDescent="0.45">
      <c r="A16" s="14" t="s">
        <v>659</v>
      </c>
      <c r="B16" s="14" t="s">
        <v>658</v>
      </c>
      <c r="C16" s="15">
        <v>396000</v>
      </c>
      <c r="D16" s="40" t="s">
        <v>657</v>
      </c>
    </row>
  </sheetData>
  <mergeCells count="5">
    <mergeCell ref="A1:D1"/>
    <mergeCell ref="A3:D3"/>
    <mergeCell ref="A8:D8"/>
    <mergeCell ref="A15:D15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РЕЕСТР</vt:lpstr>
      <vt:lpstr>Сканер-ВС 7.0 BASE ФСТЭК</vt:lpstr>
      <vt:lpstr>Сканер-ВС 7.0 Enterprise</vt:lpstr>
      <vt:lpstr>Сканер-ВС Инспектор 7.0 ФСТЭК </vt:lpstr>
      <vt:lpstr>Сканер-ВС7 Enterprise Инспектор</vt:lpstr>
      <vt:lpstr>Комрад V4.5 ФСТЭК</vt:lpstr>
      <vt:lpstr>Рубикон» НПЕШ.465614.005 ФСТЭК</vt:lpstr>
      <vt:lpstr>АК-ВС3 без сертификата</vt:lpstr>
      <vt:lpstr>АК-ВС3 МО РФ</vt:lpstr>
      <vt:lpstr>Генератор</vt:lpstr>
      <vt:lpstr>ПИК и ПИК Lite</vt:lpstr>
      <vt:lpstr>Пульсар</vt:lpstr>
      <vt:lpstr>Рубикон ОШ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2023-02-20T13:41:50Z</cp:lastPrinted>
  <dcterms:created xsi:type="dcterms:W3CDTF">2015-06-05T18:19:34Z</dcterms:created>
  <dcterms:modified xsi:type="dcterms:W3CDTF">2026-02-16T09:09:10Z</dcterms:modified>
</cp:coreProperties>
</file>